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780" windowHeight="11895"/>
  </bookViews>
  <sheets>
    <sheet name="DUBHE 2010" sheetId="1" r:id="rId1"/>
    <sheet name="DUBH2 1550" sheetId="9" r:id="rId2"/>
    <sheet name="TESTER PAR VOUS MEME" sheetId="10" r:id="rId3"/>
  </sheets>
  <calcPr calcId="125725"/>
</workbook>
</file>

<file path=xl/calcChain.xml><?xml version="1.0" encoding="utf-8"?>
<calcChain xmlns="http://schemas.openxmlformats.org/spreadsheetml/2006/main">
  <c r="B32" i="9"/>
  <c r="A25" i="10"/>
  <c r="B74"/>
  <c r="B73"/>
  <c r="B72"/>
  <c r="B71"/>
  <c r="B70"/>
  <c r="B68"/>
  <c r="B67"/>
  <c r="B66"/>
  <c r="B65"/>
  <c r="B64"/>
  <c r="B63"/>
  <c r="C60"/>
  <c r="D60" s="1"/>
  <c r="F21"/>
  <c r="C37" s="1"/>
  <c r="C36" s="1"/>
  <c r="A21"/>
  <c r="C43" s="1"/>
  <c r="C42" s="1"/>
  <c r="F15"/>
  <c r="C40" s="1"/>
  <c r="A15"/>
  <c r="C46" s="1"/>
  <c r="C45" s="1"/>
  <c r="B74" i="9"/>
  <c r="B73"/>
  <c r="B72"/>
  <c r="B71"/>
  <c r="B70"/>
  <c r="B68"/>
  <c r="B67"/>
  <c r="B66"/>
  <c r="B65"/>
  <c r="B64"/>
  <c r="B63"/>
  <c r="C60"/>
  <c r="D60" s="1"/>
  <c r="A25"/>
  <c r="F21"/>
  <c r="C37" s="1"/>
  <c r="C36" s="1"/>
  <c r="A21"/>
  <c r="C43" s="1"/>
  <c r="C42" s="1"/>
  <c r="F15"/>
  <c r="C40" s="1"/>
  <c r="A15"/>
  <c r="C46" s="1"/>
  <c r="C45" s="1"/>
  <c r="F21" i="1"/>
  <c r="C37" s="1"/>
  <c r="C36" s="1"/>
  <c r="F15"/>
  <c r="C40" s="1"/>
  <c r="A21"/>
  <c r="C43" s="1"/>
  <c r="C42" s="1"/>
  <c r="B68"/>
  <c r="A15"/>
  <c r="C46" s="1"/>
  <c r="C45" s="1"/>
  <c r="C60"/>
  <c r="D60" s="1"/>
  <c r="B63"/>
  <c r="B64"/>
  <c r="B65"/>
  <c r="B66"/>
  <c r="B67"/>
  <c r="B70"/>
  <c r="B71"/>
  <c r="B72"/>
  <c r="B73"/>
  <c r="B74"/>
  <c r="A25"/>
  <c r="A52" i="10" l="1"/>
  <c r="A53" s="1"/>
  <c r="C39"/>
  <c r="F74"/>
  <c r="F73"/>
  <c r="F72"/>
  <c r="F71"/>
  <c r="F70"/>
  <c r="F68"/>
  <c r="F67"/>
  <c r="F66"/>
  <c r="F65"/>
  <c r="F64"/>
  <c r="F63"/>
  <c r="F60"/>
  <c r="B30"/>
  <c r="B31" s="1"/>
  <c r="B32" s="1"/>
  <c r="G74"/>
  <c r="C63"/>
  <c r="D63" s="1"/>
  <c r="C64"/>
  <c r="D64" s="1"/>
  <c r="C65"/>
  <c r="D65" s="1"/>
  <c r="C66"/>
  <c r="D66" s="1"/>
  <c r="C67"/>
  <c r="D67" s="1"/>
  <c r="C68"/>
  <c r="D68" s="1"/>
  <c r="C70"/>
  <c r="D70" s="1"/>
  <c r="C71"/>
  <c r="D71" s="1"/>
  <c r="C72"/>
  <c r="D72" s="1"/>
  <c r="C73"/>
  <c r="D73" s="1"/>
  <c r="C74"/>
  <c r="D74" s="1"/>
  <c r="E60"/>
  <c r="G60"/>
  <c r="E63"/>
  <c r="G63"/>
  <c r="E64"/>
  <c r="G64"/>
  <c r="E65"/>
  <c r="G65"/>
  <c r="E66"/>
  <c r="G66"/>
  <c r="E67"/>
  <c r="G67"/>
  <c r="E68"/>
  <c r="G68"/>
  <c r="E70"/>
  <c r="G70"/>
  <c r="E71"/>
  <c r="G71"/>
  <c r="E72"/>
  <c r="G72"/>
  <c r="E73"/>
  <c r="G73"/>
  <c r="E74"/>
  <c r="H74" s="1"/>
  <c r="I74" s="1"/>
  <c r="J74" s="1"/>
  <c r="K74" s="1"/>
  <c r="L74" s="1"/>
  <c r="A52" i="9"/>
  <c r="A53" s="1"/>
  <c r="C39"/>
  <c r="F74"/>
  <c r="F73"/>
  <c r="F72"/>
  <c r="F71"/>
  <c r="F70"/>
  <c r="F68"/>
  <c r="F67"/>
  <c r="F66"/>
  <c r="F65"/>
  <c r="F64"/>
  <c r="F63"/>
  <c r="F60"/>
  <c r="B30"/>
  <c r="B31" s="1"/>
  <c r="G74"/>
  <c r="C63"/>
  <c r="D63" s="1"/>
  <c r="C64"/>
  <c r="D64" s="1"/>
  <c r="C65"/>
  <c r="D65" s="1"/>
  <c r="C66"/>
  <c r="D66" s="1"/>
  <c r="C67"/>
  <c r="D67" s="1"/>
  <c r="C68"/>
  <c r="D68" s="1"/>
  <c r="C70"/>
  <c r="D70" s="1"/>
  <c r="C71"/>
  <c r="D71" s="1"/>
  <c r="C72"/>
  <c r="D72" s="1"/>
  <c r="C73"/>
  <c r="D73" s="1"/>
  <c r="C74"/>
  <c r="D74" s="1"/>
  <c r="E60"/>
  <c r="G60"/>
  <c r="E63"/>
  <c r="G63"/>
  <c r="E64"/>
  <c r="G64"/>
  <c r="E65"/>
  <c r="G65"/>
  <c r="E66"/>
  <c r="G66"/>
  <c r="E67"/>
  <c r="G67"/>
  <c r="E68"/>
  <c r="G68"/>
  <c r="E70"/>
  <c r="G70"/>
  <c r="E71"/>
  <c r="G71"/>
  <c r="E72"/>
  <c r="G72"/>
  <c r="E73"/>
  <c r="G73"/>
  <c r="E74"/>
  <c r="H74" s="1"/>
  <c r="I74" s="1"/>
  <c r="J74" s="1"/>
  <c r="K74" s="1"/>
  <c r="L74" s="1"/>
  <c r="E68" i="1"/>
  <c r="C39"/>
  <c r="A52"/>
  <c r="A53" s="1"/>
  <c r="B30"/>
  <c r="E63"/>
  <c r="E67"/>
  <c r="E66"/>
  <c r="E65"/>
  <c r="E64"/>
  <c r="F63"/>
  <c r="F67"/>
  <c r="F66"/>
  <c r="F65"/>
  <c r="F64"/>
  <c r="G63"/>
  <c r="G67"/>
  <c r="G66"/>
  <c r="G65"/>
  <c r="G64"/>
  <c r="E74"/>
  <c r="E73"/>
  <c r="E72"/>
  <c r="E71"/>
  <c r="E70"/>
  <c r="F74"/>
  <c r="F73"/>
  <c r="F72"/>
  <c r="F71"/>
  <c r="F70"/>
  <c r="G74"/>
  <c r="G73"/>
  <c r="G72"/>
  <c r="G71"/>
  <c r="G70"/>
  <c r="E60"/>
  <c r="F60"/>
  <c r="G60"/>
  <c r="G68"/>
  <c r="F68"/>
  <c r="B31"/>
  <c r="B32" s="1"/>
  <c r="C68" l="1"/>
  <c r="D68" s="1"/>
  <c r="H73" i="10"/>
  <c r="I73" s="1"/>
  <c r="J73" s="1"/>
  <c r="K73" s="1"/>
  <c r="L73" s="1"/>
  <c r="H72"/>
  <c r="I72" s="1"/>
  <c r="J72" s="1"/>
  <c r="K72" s="1"/>
  <c r="L72" s="1"/>
  <c r="H71"/>
  <c r="I71" s="1"/>
  <c r="J71" s="1"/>
  <c r="K71" s="1"/>
  <c r="L71" s="1"/>
  <c r="H70"/>
  <c r="I70" s="1"/>
  <c r="J70" s="1"/>
  <c r="K70" s="1"/>
  <c r="L70" s="1"/>
  <c r="H68"/>
  <c r="I68" s="1"/>
  <c r="J68" s="1"/>
  <c r="K68" s="1"/>
  <c r="L68" s="1"/>
  <c r="H67"/>
  <c r="I67" s="1"/>
  <c r="J67" s="1"/>
  <c r="K67" s="1"/>
  <c r="L67" s="1"/>
  <c r="H66"/>
  <c r="I66" s="1"/>
  <c r="J66" s="1"/>
  <c r="K66" s="1"/>
  <c r="L66" s="1"/>
  <c r="H65"/>
  <c r="I65" s="1"/>
  <c r="J65" s="1"/>
  <c r="K65" s="1"/>
  <c r="L65" s="1"/>
  <c r="H64"/>
  <c r="I64" s="1"/>
  <c r="J64" s="1"/>
  <c r="K64" s="1"/>
  <c r="L64" s="1"/>
  <c r="H63"/>
  <c r="I63" s="1"/>
  <c r="J63" s="1"/>
  <c r="K63" s="1"/>
  <c r="L63" s="1"/>
  <c r="H60"/>
  <c r="I60" s="1"/>
  <c r="H73" i="9"/>
  <c r="I73" s="1"/>
  <c r="J73" s="1"/>
  <c r="K73" s="1"/>
  <c r="L73" s="1"/>
  <c r="H72"/>
  <c r="I72" s="1"/>
  <c r="J72" s="1"/>
  <c r="K72" s="1"/>
  <c r="L72" s="1"/>
  <c r="H71"/>
  <c r="I71" s="1"/>
  <c r="J71" s="1"/>
  <c r="K71" s="1"/>
  <c r="L71" s="1"/>
  <c r="H70"/>
  <c r="I70" s="1"/>
  <c r="J70" s="1"/>
  <c r="K70" s="1"/>
  <c r="L70" s="1"/>
  <c r="H68"/>
  <c r="I68" s="1"/>
  <c r="J68" s="1"/>
  <c r="K68" s="1"/>
  <c r="L68" s="1"/>
  <c r="H67"/>
  <c r="I67" s="1"/>
  <c r="J67" s="1"/>
  <c r="K67" s="1"/>
  <c r="L67" s="1"/>
  <c r="H66"/>
  <c r="I66" s="1"/>
  <c r="J66" s="1"/>
  <c r="K66" s="1"/>
  <c r="L66" s="1"/>
  <c r="H65"/>
  <c r="I65" s="1"/>
  <c r="J65" s="1"/>
  <c r="K65" s="1"/>
  <c r="L65" s="1"/>
  <c r="H64"/>
  <c r="I64" s="1"/>
  <c r="J64" s="1"/>
  <c r="K64" s="1"/>
  <c r="L64" s="1"/>
  <c r="H63"/>
  <c r="I63" s="1"/>
  <c r="J63" s="1"/>
  <c r="K63" s="1"/>
  <c r="L63" s="1"/>
  <c r="H60"/>
  <c r="I60" s="1"/>
  <c r="H68" i="1"/>
  <c r="I68" s="1"/>
  <c r="J68" s="1"/>
  <c r="K68" s="1"/>
  <c r="L68" s="1"/>
  <c r="H60"/>
  <c r="H70"/>
  <c r="H71"/>
  <c r="H72"/>
  <c r="H73"/>
  <c r="H74"/>
  <c r="H64"/>
  <c r="H65"/>
  <c r="H66"/>
  <c r="H67"/>
  <c r="H63"/>
  <c r="I71"/>
  <c r="J71" s="1"/>
  <c r="C71"/>
  <c r="D71" s="1"/>
  <c r="C72"/>
  <c r="D72" s="1"/>
  <c r="C73"/>
  <c r="D73" s="1"/>
  <c r="C74"/>
  <c r="D74" s="1"/>
  <c r="C63"/>
  <c r="D63" s="1"/>
  <c r="C64"/>
  <c r="D64" s="1"/>
  <c r="C65"/>
  <c r="D65" s="1"/>
  <c r="C66"/>
  <c r="D66" s="1"/>
  <c r="C67"/>
  <c r="D67" s="1"/>
  <c r="C70"/>
  <c r="D70" s="1"/>
  <c r="K71" l="1"/>
  <c r="L71" s="1"/>
  <c r="I60"/>
  <c r="I70"/>
  <c r="I67"/>
  <c r="I66"/>
  <c r="I65"/>
  <c r="I64"/>
  <c r="I63"/>
  <c r="J63" l="1"/>
  <c r="K63" s="1"/>
  <c r="L63" s="1"/>
  <c r="J64"/>
  <c r="K64" s="1"/>
  <c r="L64" s="1"/>
  <c r="J65"/>
  <c r="K65" s="1"/>
  <c r="L65" s="1"/>
  <c r="J66"/>
  <c r="K66" s="1"/>
  <c r="L66" s="1"/>
  <c r="J67"/>
  <c r="K67" s="1"/>
  <c r="L67" s="1"/>
  <c r="J70"/>
  <c r="K70" s="1"/>
  <c r="L70" s="1"/>
  <c r="I72" l="1"/>
  <c r="I74"/>
  <c r="I73"/>
  <c r="J72" l="1"/>
  <c r="J73"/>
  <c r="J74"/>
  <c r="K74" l="1"/>
  <c r="L74" s="1"/>
  <c r="K73"/>
  <c r="L73" s="1"/>
  <c r="K72"/>
  <c r="L72" s="1"/>
</calcChain>
</file>

<file path=xl/sharedStrings.xml><?xml version="1.0" encoding="utf-8"?>
<sst xmlns="http://schemas.openxmlformats.org/spreadsheetml/2006/main" count="283" uniqueCount="58">
  <si>
    <t xml:space="preserve"> </t>
  </si>
  <si>
    <t>cos(Hp)=</t>
  </si>
  <si>
    <t>sin(h)=</t>
  </si>
  <si>
    <t>cos (K)=</t>
  </si>
  <si>
    <t>cos(p)=</t>
  </si>
  <si>
    <t>polaire</t>
  </si>
  <si>
    <t>H rad</t>
  </si>
  <si>
    <t>H deg</t>
  </si>
  <si>
    <t>Hp= en rad</t>
  </si>
  <si>
    <t>Hp en deg</t>
  </si>
  <si>
    <t>radians</t>
  </si>
  <si>
    <t>DECLINAISON</t>
  </si>
  <si>
    <t>ASCENSION DROITE</t>
  </si>
  <si>
    <t>degrés</t>
  </si>
  <si>
    <t>distance angulaire</t>
  </si>
  <si>
    <t>entre DUBHE ET POLAIRE</t>
  </si>
  <si>
    <t xml:space="preserve">latitude  </t>
  </si>
  <si>
    <t>heure</t>
  </si>
  <si>
    <t>minutes</t>
  </si>
  <si>
    <t>secondes</t>
  </si>
  <si>
    <t xml:space="preserve">        degrés</t>
  </si>
  <si>
    <t xml:space="preserve">          convertisseur</t>
  </si>
  <si>
    <t>H+Hp-360</t>
  </si>
  <si>
    <t>D+ H en rad</t>
  </si>
  <si>
    <t>D+H  en deg</t>
  </si>
  <si>
    <t xml:space="preserve">    Hp</t>
  </si>
  <si>
    <t xml:space="preserve">  H-Hp</t>
  </si>
  <si>
    <t>Dh en deg</t>
  </si>
  <si>
    <t xml:space="preserve">Dh en  min </t>
  </si>
  <si>
    <t>LE NOCTURLABE</t>
  </si>
  <si>
    <t>CALCUL de  L'ERREUR Dh</t>
  </si>
  <si>
    <t>Dh=angle horaire Dubhé-valeur lue</t>
  </si>
  <si>
    <t>sur le nocturlabe</t>
  </si>
  <si>
    <t xml:space="preserve">  formule utilisée pour calcul  K45</t>
  </si>
  <si>
    <t xml:space="preserve">    formule pour calculer K47à K52</t>
  </si>
  <si>
    <t xml:space="preserve"> formule utilisée pour calculer K55 à K60</t>
  </si>
  <si>
    <t xml:space="preserve"> D  en degrés</t>
  </si>
  <si>
    <t xml:space="preserve"> D  en radians</t>
  </si>
  <si>
    <t xml:space="preserve"> D égal à:</t>
  </si>
  <si>
    <t>ascension DUBHE- ascension POLAIRE</t>
  </si>
  <si>
    <t>TABLEAU A</t>
  </si>
  <si>
    <t xml:space="preserve">    formules utilisées dans le tableau A</t>
  </si>
  <si>
    <t>La quantité K représente la distance angulaire entre l'étoile polaire et Dubhé</t>
  </si>
  <si>
    <t>DUBHE 2010</t>
  </si>
  <si>
    <t>DUBHE 1550</t>
  </si>
  <si>
    <t>étoile de référence</t>
  </si>
  <si>
    <t>DUBHE</t>
  </si>
  <si>
    <t xml:space="preserve">     polaire</t>
  </si>
  <si>
    <t>entre étoile référence et polaire</t>
  </si>
  <si>
    <t>NOM</t>
  </si>
  <si>
    <t>ascension</t>
  </si>
  <si>
    <t>déclinaison</t>
  </si>
  <si>
    <r>
      <t xml:space="preserve">       degrés </t>
    </r>
    <r>
      <rPr>
        <b/>
        <sz val="18"/>
        <color rgb="FFFFFF00"/>
        <rFont val="Calibri"/>
        <family val="2"/>
        <scheme val="minor"/>
      </rPr>
      <t>°</t>
    </r>
  </si>
  <si>
    <r>
      <t xml:space="preserve">minute d'angle </t>
    </r>
    <r>
      <rPr>
        <b/>
        <sz val="24"/>
        <color rgb="FFFFFF00"/>
        <rFont val="Calibri"/>
        <family val="2"/>
        <scheme val="minor"/>
      </rPr>
      <t>'</t>
    </r>
  </si>
  <si>
    <r>
      <t xml:space="preserve">seconde d'angle </t>
    </r>
    <r>
      <rPr>
        <b/>
        <sz val="18"/>
        <color rgb="FFFFFF00"/>
        <rFont val="Calibri"/>
        <family val="2"/>
        <scheme val="minor"/>
      </rPr>
      <t>"</t>
    </r>
  </si>
  <si>
    <r>
      <t xml:space="preserve"> degrés </t>
    </r>
    <r>
      <rPr>
        <b/>
        <sz val="18"/>
        <color rgb="FFFFFF00"/>
        <rFont val="Calibri"/>
        <family val="2"/>
        <scheme val="minor"/>
      </rPr>
      <t>°</t>
    </r>
  </si>
  <si>
    <r>
      <t xml:space="preserve">minute  </t>
    </r>
    <r>
      <rPr>
        <b/>
        <sz val="24"/>
        <color rgb="FFFFFF00"/>
        <rFont val="Calibri"/>
        <family val="2"/>
        <scheme val="minor"/>
      </rPr>
      <t>'</t>
    </r>
  </si>
  <si>
    <r>
      <t xml:space="preserve">               seconde   </t>
    </r>
    <r>
      <rPr>
        <b/>
        <sz val="18"/>
        <color rgb="FFFFFF00"/>
        <rFont val="Calibri"/>
        <family val="2"/>
        <scheme val="minor"/>
      </rPr>
      <t>"</t>
    </r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</si>
</sst>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"/>
    <numFmt numFmtId="166" formatCode="0.0000000"/>
    <numFmt numFmtId="167" formatCode="0.00000"/>
    <numFmt numFmtId="168" formatCode="0.000000"/>
  </numFmts>
  <fonts count="27">
    <font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24"/>
      <color rgb="FFFFFF00"/>
      <name val="Calibri"/>
      <family val="2"/>
      <scheme val="minor"/>
    </font>
    <font>
      <b/>
      <sz val="20"/>
      <color rgb="FFFFFF0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5" borderId="1" xfId="0" applyFill="1" applyBorder="1"/>
    <xf numFmtId="0" fontId="0" fillId="5" borderId="2" xfId="0" applyFill="1" applyBorder="1"/>
    <xf numFmtId="0" fontId="0" fillId="3" borderId="1" xfId="0" applyFill="1" applyBorder="1"/>
    <xf numFmtId="0" fontId="0" fillId="0" borderId="0" xfId="0" applyFont="1"/>
    <xf numFmtId="0" fontId="0" fillId="13" borderId="1" xfId="0" applyFill="1" applyBorder="1"/>
    <xf numFmtId="0" fontId="1" fillId="14" borderId="1" xfId="0" applyFont="1" applyFill="1" applyBorder="1"/>
    <xf numFmtId="0" fontId="0" fillId="15" borderId="1" xfId="0" applyFill="1" applyBorder="1"/>
    <xf numFmtId="0" fontId="0" fillId="15" borderId="0" xfId="0" applyFill="1"/>
    <xf numFmtId="0" fontId="0" fillId="15" borderId="2" xfId="0" applyFill="1" applyBorder="1"/>
    <xf numFmtId="0" fontId="6" fillId="15" borderId="1" xfId="0" applyFont="1" applyFill="1" applyBorder="1"/>
    <xf numFmtId="0" fontId="7" fillId="5" borderId="5" xfId="0" applyFont="1" applyFill="1" applyBorder="1"/>
    <xf numFmtId="165" fontId="6" fillId="18" borderId="1" xfId="0" applyNumberFormat="1" applyFont="1" applyFill="1" applyBorder="1"/>
    <xf numFmtId="0" fontId="8" fillId="12" borderId="4" xfId="0" applyFont="1" applyFill="1" applyBorder="1"/>
    <xf numFmtId="0" fontId="8" fillId="11" borderId="5" xfId="0" applyFont="1" applyFill="1" applyBorder="1"/>
    <xf numFmtId="0" fontId="8" fillId="9" borderId="1" xfId="0" applyFont="1" applyFill="1" applyBorder="1"/>
    <xf numFmtId="0" fontId="8" fillId="4" borderId="1" xfId="0" applyFont="1" applyFill="1" applyBorder="1"/>
    <xf numFmtId="0" fontId="0" fillId="6" borderId="8" xfId="0" applyFont="1" applyFill="1" applyBorder="1"/>
    <xf numFmtId="0" fontId="5" fillId="12" borderId="1" xfId="0" applyFont="1" applyFill="1" applyBorder="1"/>
    <xf numFmtId="0" fontId="0" fillId="5" borderId="1" xfId="0" applyFont="1" applyFill="1" applyBorder="1"/>
    <xf numFmtId="164" fontId="0" fillId="5" borderId="1" xfId="0" applyNumberFormat="1" applyFont="1" applyFill="1" applyBorder="1"/>
    <xf numFmtId="166" fontId="0" fillId="5" borderId="1" xfId="0" applyNumberFormat="1" applyFont="1" applyFill="1" applyBorder="1"/>
    <xf numFmtId="164" fontId="0" fillId="15" borderId="1" xfId="0" applyNumberFormat="1" applyFont="1" applyFill="1" applyBorder="1"/>
    <xf numFmtId="0" fontId="0" fillId="15" borderId="1" xfId="0" applyFont="1" applyFill="1" applyBorder="1"/>
    <xf numFmtId="164" fontId="0" fillId="16" borderId="1" xfId="0" applyNumberFormat="1" applyFont="1" applyFill="1" applyBorder="1"/>
    <xf numFmtId="0" fontId="0" fillId="16" borderId="1" xfId="0" applyFont="1" applyFill="1" applyBorder="1"/>
    <xf numFmtId="0" fontId="0" fillId="15" borderId="2" xfId="0" applyFont="1" applyFill="1" applyBorder="1"/>
    <xf numFmtId="164" fontId="0" fillId="17" borderId="1" xfId="0" applyNumberFormat="1" applyFont="1" applyFill="1" applyBorder="1"/>
    <xf numFmtId="0" fontId="0" fillId="17" borderId="1" xfId="0" applyFont="1" applyFill="1" applyBorder="1"/>
    <xf numFmtId="0" fontId="9" fillId="12" borderId="1" xfId="0" applyFont="1" applyFill="1" applyBorder="1"/>
    <xf numFmtId="0" fontId="0" fillId="0" borderId="0" xfId="0" applyBorder="1"/>
    <xf numFmtId="0" fontId="0" fillId="0" borderId="0" xfId="0" applyFont="1" applyBorder="1"/>
    <xf numFmtId="0" fontId="0" fillId="17" borderId="8" xfId="0" applyFont="1" applyFill="1" applyBorder="1"/>
    <xf numFmtId="0" fontId="0" fillId="17" borderId="16" xfId="0" applyFont="1" applyFill="1" applyBorder="1"/>
    <xf numFmtId="0" fontId="0" fillId="17" borderId="16" xfId="0" applyFill="1" applyBorder="1"/>
    <xf numFmtId="0" fontId="0" fillId="17" borderId="9" xfId="0" applyFill="1" applyBorder="1"/>
    <xf numFmtId="0" fontId="2" fillId="17" borderId="17" xfId="0" applyFont="1" applyFill="1" applyBorder="1"/>
    <xf numFmtId="0" fontId="0" fillId="17" borderId="10" xfId="0" applyFont="1" applyFill="1" applyBorder="1"/>
    <xf numFmtId="0" fontId="0" fillId="5" borderId="3" xfId="0" applyFont="1" applyFill="1" applyBorder="1"/>
    <xf numFmtId="0" fontId="6" fillId="15" borderId="2" xfId="0" applyFont="1" applyFill="1" applyBorder="1"/>
    <xf numFmtId="0" fontId="0" fillId="5" borderId="20" xfId="0" applyFont="1" applyFill="1" applyBorder="1"/>
    <xf numFmtId="0" fontId="0" fillId="17" borderId="3" xfId="0" applyFont="1" applyFill="1" applyBorder="1"/>
    <xf numFmtId="0" fontId="0" fillId="17" borderId="20" xfId="0" applyFont="1" applyFill="1" applyBorder="1"/>
    <xf numFmtId="0" fontId="10" fillId="11" borderId="1" xfId="0" applyFont="1" applyFill="1" applyBorder="1"/>
    <xf numFmtId="0" fontId="11" fillId="8" borderId="1" xfId="0" applyFont="1" applyFill="1" applyBorder="1"/>
    <xf numFmtId="0" fontId="10" fillId="12" borderId="20" xfId="0" applyFont="1" applyFill="1" applyBorder="1"/>
    <xf numFmtId="0" fontId="11" fillId="8" borderId="7" xfId="0" applyFont="1" applyFill="1" applyBorder="1"/>
    <xf numFmtId="0" fontId="4" fillId="13" borderId="1" xfId="0" applyFont="1" applyFill="1" applyBorder="1"/>
    <xf numFmtId="0" fontId="12" fillId="12" borderId="1" xfId="0" applyFont="1" applyFill="1" applyBorder="1"/>
    <xf numFmtId="0" fontId="4" fillId="2" borderId="1" xfId="0" applyFont="1" applyFill="1" applyBorder="1"/>
    <xf numFmtId="0" fontId="0" fillId="19" borderId="1" xfId="0" applyFill="1" applyBorder="1"/>
    <xf numFmtId="0" fontId="0" fillId="7" borderId="1" xfId="0" applyFill="1" applyBorder="1"/>
    <xf numFmtId="0" fontId="0" fillId="20" borderId="1" xfId="0" applyFont="1" applyFill="1" applyBorder="1"/>
    <xf numFmtId="0" fontId="5" fillId="21" borderId="1" xfId="0" applyFont="1" applyFill="1" applyBorder="1"/>
    <xf numFmtId="0" fontId="0" fillId="22" borderId="1" xfId="0" applyFont="1" applyFill="1" applyBorder="1"/>
    <xf numFmtId="0" fontId="0" fillId="20" borderId="3" xfId="0" applyFont="1" applyFill="1" applyBorder="1"/>
    <xf numFmtId="0" fontId="0" fillId="20" borderId="20" xfId="0" applyFont="1" applyFill="1" applyBorder="1"/>
    <xf numFmtId="0" fontId="4" fillId="6" borderId="9" xfId="0" applyFont="1" applyFill="1" applyBorder="1"/>
    <xf numFmtId="0" fontId="6" fillId="23" borderId="1" xfId="0" applyFont="1" applyFill="1" applyBorder="1"/>
    <xf numFmtId="0" fontId="13" fillId="17" borderId="0" xfId="0" applyFont="1" applyFill="1" applyBorder="1"/>
    <xf numFmtId="0" fontId="14" fillId="17" borderId="0" xfId="0" applyFont="1" applyFill="1" applyBorder="1"/>
    <xf numFmtId="0" fontId="14" fillId="17" borderId="18" xfId="0" applyFont="1" applyFill="1" applyBorder="1"/>
    <xf numFmtId="0" fontId="14" fillId="17" borderId="19" xfId="0" applyFont="1" applyFill="1" applyBorder="1"/>
    <xf numFmtId="0" fontId="13" fillId="17" borderId="19" xfId="0" applyFont="1" applyFill="1" applyBorder="1"/>
    <xf numFmtId="0" fontId="14" fillId="17" borderId="11" xfId="0" applyFont="1" applyFill="1" applyBorder="1"/>
    <xf numFmtId="0" fontId="0" fillId="13" borderId="1" xfId="0" applyFont="1" applyFill="1" applyBorder="1"/>
    <xf numFmtId="166" fontId="4" fillId="6" borderId="2" xfId="0" applyNumberFormat="1" applyFont="1" applyFill="1" applyBorder="1"/>
    <xf numFmtId="168" fontId="0" fillId="19" borderId="1" xfId="0" applyNumberFormat="1" applyFill="1" applyBorder="1"/>
    <xf numFmtId="167" fontId="4" fillId="6" borderId="10" xfId="0" applyNumberFormat="1" applyFont="1" applyFill="1" applyBorder="1"/>
    <xf numFmtId="167" fontId="4" fillId="8" borderId="10" xfId="0" applyNumberFormat="1" applyFont="1" applyFill="1" applyBorder="1"/>
    <xf numFmtId="164" fontId="0" fillId="23" borderId="3" xfId="0" applyNumberFormat="1" applyFont="1" applyFill="1" applyBorder="1"/>
    <xf numFmtId="164" fontId="0" fillId="20" borderId="1" xfId="0" applyNumberFormat="1" applyFont="1" applyFill="1" applyBorder="1"/>
    <xf numFmtId="0" fontId="0" fillId="20" borderId="0" xfId="0" applyFill="1"/>
    <xf numFmtId="0" fontId="0" fillId="20" borderId="1" xfId="0" applyFill="1" applyBorder="1"/>
    <xf numFmtId="166" fontId="6" fillId="18" borderId="1" xfId="0" applyNumberFormat="1" applyFont="1" applyFill="1" applyBorder="1"/>
    <xf numFmtId="165" fontId="6" fillId="15" borderId="1" xfId="0" applyNumberFormat="1" applyFont="1" applyFill="1" applyBorder="1"/>
    <xf numFmtId="0" fontId="6" fillId="18" borderId="1" xfId="0" applyFont="1" applyFill="1" applyBorder="1"/>
    <xf numFmtId="0" fontId="6" fillId="17" borderId="1" xfId="0" applyFont="1" applyFill="1" applyBorder="1"/>
    <xf numFmtId="0" fontId="3" fillId="18" borderId="1" xfId="0" applyFont="1" applyFill="1" applyBorder="1"/>
    <xf numFmtId="0" fontId="16" fillId="0" borderId="0" xfId="0" applyFont="1"/>
    <xf numFmtId="0" fontId="0" fillId="24" borderId="8" xfId="0" applyFill="1" applyBorder="1"/>
    <xf numFmtId="0" fontId="4" fillId="24" borderId="16" xfId="0" applyFont="1" applyFill="1" applyBorder="1"/>
    <xf numFmtId="0" fontId="0" fillId="24" borderId="16" xfId="0" applyFont="1" applyFill="1" applyBorder="1"/>
    <xf numFmtId="0" fontId="0" fillId="24" borderId="9" xfId="0" applyFont="1" applyFill="1" applyBorder="1"/>
    <xf numFmtId="0" fontId="0" fillId="24" borderId="17" xfId="0" applyFill="1" applyBorder="1"/>
    <xf numFmtId="0" fontId="4" fillId="24" borderId="0" xfId="0" applyFont="1" applyFill="1" applyBorder="1"/>
    <xf numFmtId="0" fontId="0" fillId="24" borderId="0" xfId="0" applyFont="1" applyFill="1" applyBorder="1"/>
    <xf numFmtId="0" fontId="0" fillId="24" borderId="18" xfId="0" applyFont="1" applyFill="1" applyBorder="1"/>
    <xf numFmtId="0" fontId="0" fillId="24" borderId="10" xfId="0" applyFill="1" applyBorder="1"/>
    <xf numFmtId="0" fontId="0" fillId="24" borderId="19" xfId="0" applyFill="1" applyBorder="1"/>
    <xf numFmtId="0" fontId="0" fillId="24" borderId="19" xfId="0" applyFont="1" applyFill="1" applyBorder="1"/>
    <xf numFmtId="0" fontId="0" fillId="24" borderId="11" xfId="0" applyFont="1" applyFill="1" applyBorder="1"/>
    <xf numFmtId="0" fontId="5" fillId="21" borderId="20" xfId="0" applyFont="1" applyFill="1" applyBorder="1"/>
    <xf numFmtId="0" fontId="5" fillId="12" borderId="20" xfId="0" applyFont="1" applyFill="1" applyBorder="1"/>
    <xf numFmtId="0" fontId="0" fillId="24" borderId="0" xfId="0" applyFill="1" applyBorder="1"/>
    <xf numFmtId="0" fontId="18" fillId="24" borderId="12" xfId="0" applyFont="1" applyFill="1" applyBorder="1"/>
    <xf numFmtId="0" fontId="4" fillId="24" borderId="13" xfId="0" applyFont="1" applyFill="1" applyBorder="1"/>
    <xf numFmtId="0" fontId="4" fillId="24" borderId="14" xfId="0" applyFont="1" applyFill="1" applyBorder="1"/>
    <xf numFmtId="0" fontId="19" fillId="24" borderId="17" xfId="0" applyFont="1" applyFill="1" applyBorder="1"/>
    <xf numFmtId="0" fontId="19" fillId="24" borderId="0" xfId="0" applyFont="1" applyFill="1" applyBorder="1"/>
    <xf numFmtId="0" fontId="19" fillId="24" borderId="18" xfId="0" applyFont="1" applyFill="1" applyBorder="1"/>
    <xf numFmtId="0" fontId="7" fillId="0" borderId="0" xfId="0" applyFont="1"/>
    <xf numFmtId="0" fontId="17" fillId="13" borderId="12" xfId="0" applyFont="1" applyFill="1" applyBorder="1"/>
    <xf numFmtId="0" fontId="0" fillId="13" borderId="13" xfId="0" applyFont="1" applyFill="1" applyBorder="1"/>
    <xf numFmtId="0" fontId="0" fillId="13" borderId="14" xfId="0" applyFont="1" applyFill="1" applyBorder="1"/>
    <xf numFmtId="167" fontId="4" fillId="25" borderId="10" xfId="0" applyNumberFormat="1" applyFont="1" applyFill="1" applyBorder="1"/>
    <xf numFmtId="0" fontId="0" fillId="25" borderId="1" xfId="0" applyFill="1" applyBorder="1"/>
    <xf numFmtId="0" fontId="5" fillId="8" borderId="14" xfId="0" applyFont="1" applyFill="1" applyBorder="1"/>
    <xf numFmtId="0" fontId="15" fillId="10" borderId="6" xfId="0" applyFont="1" applyFill="1" applyBorder="1"/>
    <xf numFmtId="0" fontId="20" fillId="10" borderId="12" xfId="0" applyFont="1" applyFill="1" applyBorder="1"/>
    <xf numFmtId="0" fontId="20" fillId="10" borderId="13" xfId="0" applyFont="1" applyFill="1" applyBorder="1"/>
    <xf numFmtId="0" fontId="20" fillId="10" borderId="14" xfId="0" applyFont="1" applyFill="1" applyBorder="1"/>
    <xf numFmtId="164" fontId="15" fillId="10" borderId="6" xfId="0" applyNumberFormat="1" applyFont="1" applyFill="1" applyBorder="1"/>
    <xf numFmtId="0" fontId="3" fillId="10" borderId="6" xfId="0" applyFont="1" applyFill="1" applyBorder="1"/>
    <xf numFmtId="164" fontId="3" fillId="10" borderId="6" xfId="0" applyNumberFormat="1" applyFont="1" applyFill="1" applyBorder="1"/>
    <xf numFmtId="2" fontId="0" fillId="7" borderId="1" xfId="0" applyNumberFormat="1" applyFill="1" applyBorder="1"/>
    <xf numFmtId="0" fontId="21" fillId="6" borderId="1" xfId="0" applyFont="1" applyFill="1" applyBorder="1"/>
    <xf numFmtId="0" fontId="5" fillId="8" borderId="12" xfId="0" applyFont="1" applyFill="1" applyBorder="1"/>
    <xf numFmtId="0" fontId="4" fillId="5" borderId="1" xfId="0" applyFont="1" applyFill="1" applyBorder="1"/>
    <xf numFmtId="164" fontId="4" fillId="5" borderId="1" xfId="0" applyNumberFormat="1" applyFont="1" applyFill="1" applyBorder="1"/>
    <xf numFmtId="164" fontId="4" fillId="15" borderId="1" xfId="0" applyNumberFormat="1" applyFont="1" applyFill="1" applyBorder="1"/>
    <xf numFmtId="164" fontId="4" fillId="16" borderId="1" xfId="0" applyNumberFormat="1" applyFont="1" applyFill="1" applyBorder="1"/>
    <xf numFmtId="164" fontId="4" fillId="20" borderId="1" xfId="0" applyNumberFormat="1" applyFont="1" applyFill="1" applyBorder="1"/>
    <xf numFmtId="164" fontId="4" fillId="17" borderId="1" xfId="0" applyNumberFormat="1" applyFont="1" applyFill="1" applyBorder="1"/>
    <xf numFmtId="0" fontId="6" fillId="8" borderId="1" xfId="0" applyFont="1" applyFill="1" applyBorder="1"/>
    <xf numFmtId="0" fontId="22" fillId="6" borderId="15" xfId="0" applyFont="1" applyFill="1" applyBorder="1"/>
    <xf numFmtId="0" fontId="22" fillId="6" borderId="21" xfId="0" applyFont="1" applyFill="1" applyBorder="1"/>
    <xf numFmtId="0" fontId="9" fillId="10" borderId="6" xfId="0" applyFont="1" applyFill="1" applyBorder="1"/>
    <xf numFmtId="164" fontId="9" fillId="10" borderId="6" xfId="0" applyNumberFormat="1" applyFont="1" applyFill="1" applyBorder="1"/>
    <xf numFmtId="0" fontId="14" fillId="6" borderId="11" xfId="0" applyFont="1" applyFill="1" applyBorder="1"/>
    <xf numFmtId="0" fontId="9" fillId="18" borderId="1" xfId="0" applyFont="1" applyFill="1" applyBorder="1"/>
    <xf numFmtId="164" fontId="8" fillId="2" borderId="1" xfId="0" applyNumberFormat="1" applyFont="1" applyFill="1" applyBorder="1"/>
    <xf numFmtId="0" fontId="7" fillId="2" borderId="1" xfId="0" applyFont="1" applyFill="1" applyBorder="1"/>
    <xf numFmtId="0" fontId="7" fillId="2" borderId="20" xfId="0" applyFont="1" applyFill="1" applyBorder="1"/>
    <xf numFmtId="164" fontId="7" fillId="2" borderId="1" xfId="0" applyNumberFormat="1" applyFont="1" applyFill="1" applyBorder="1"/>
    <xf numFmtId="0" fontId="7" fillId="2" borderId="0" xfId="0" applyFont="1" applyFill="1"/>
    <xf numFmtId="0" fontId="0" fillId="6" borderId="16" xfId="0" applyFont="1" applyFill="1" applyBorder="1"/>
    <xf numFmtId="0" fontId="24" fillId="10" borderId="12" xfId="0" applyFont="1" applyFill="1" applyBorder="1"/>
    <xf numFmtId="0" fontId="25" fillId="10" borderId="12" xfId="0" applyFont="1" applyFill="1" applyBorder="1"/>
    <xf numFmtId="0" fontId="24" fillId="10" borderId="14" xfId="0" applyFont="1" applyFill="1" applyBorder="1"/>
    <xf numFmtId="0" fontId="1" fillId="10" borderId="7" xfId="0" applyFont="1" applyFill="1" applyBorder="1"/>
    <xf numFmtId="0" fontId="24" fillId="10" borderId="15" xfId="0" applyFont="1" applyFill="1" applyBorder="1"/>
    <xf numFmtId="0" fontId="24" fillId="10" borderId="8" xfId="0" applyFont="1" applyFill="1" applyBorder="1"/>
    <xf numFmtId="0" fontId="24" fillId="10" borderId="9" xfId="0" applyFont="1" applyFill="1" applyBorder="1"/>
    <xf numFmtId="2" fontId="1" fillId="10" borderId="10" xfId="0" applyNumberFormat="1" applyFont="1" applyFill="1" applyBorder="1"/>
    <xf numFmtId="0" fontId="1" fillId="10" borderId="11" xfId="0" applyFont="1" applyFill="1" applyBorder="1"/>
    <xf numFmtId="0" fontId="23" fillId="10" borderId="21" xfId="0" applyFont="1" applyFill="1" applyBorder="1"/>
    <xf numFmtId="0" fontId="1" fillId="10" borderId="15" xfId="0" applyFont="1" applyFill="1" applyBorder="1"/>
    <xf numFmtId="167" fontId="1" fillId="10" borderId="10" xfId="0" applyNumberFormat="1" applyFont="1" applyFill="1" applyBorder="1"/>
    <xf numFmtId="0" fontId="24" fillId="10" borderId="16" xfId="0" applyFont="1" applyFill="1" applyBorder="1"/>
    <xf numFmtId="0" fontId="1" fillId="10" borderId="19" xfId="0" applyFont="1" applyFill="1" applyBorder="1"/>
    <xf numFmtId="0" fontId="26" fillId="10" borderId="7" xfId="0" applyFont="1" applyFill="1" applyBorder="1"/>
    <xf numFmtId="0" fontId="26" fillId="10" borderId="12" xfId="0" applyFont="1" applyFill="1" applyBorder="1"/>
    <xf numFmtId="0" fontId="26" fillId="10" borderId="14" xfId="0" applyFont="1" applyFill="1" applyBorder="1"/>
    <xf numFmtId="0" fontId="0" fillId="6" borderId="16" xfId="0" applyFill="1" applyBorder="1"/>
    <xf numFmtId="0" fontId="0" fillId="6" borderId="9" xfId="0" applyFill="1" applyBorder="1"/>
    <xf numFmtId="0" fontId="2" fillId="6" borderId="17" xfId="0" applyFont="1" applyFill="1" applyBorder="1"/>
    <xf numFmtId="0" fontId="13" fillId="6" borderId="0" xfId="0" applyFont="1" applyFill="1" applyBorder="1"/>
    <xf numFmtId="0" fontId="14" fillId="6" borderId="0" xfId="0" applyFont="1" applyFill="1" applyBorder="1"/>
    <xf numFmtId="0" fontId="14" fillId="6" borderId="18" xfId="0" applyFont="1" applyFill="1" applyBorder="1"/>
    <xf numFmtId="0" fontId="0" fillId="6" borderId="10" xfId="0" applyFont="1" applyFill="1" applyBorder="1"/>
    <xf numFmtId="0" fontId="14" fillId="6" borderId="19" xfId="0" applyFont="1" applyFill="1" applyBorder="1"/>
    <xf numFmtId="0" fontId="13" fillId="6" borderId="19" xfId="0" applyFont="1" applyFill="1" applyBorder="1"/>
    <xf numFmtId="0" fontId="0" fillId="6" borderId="1" xfId="0" applyFill="1" applyBorder="1"/>
    <xf numFmtId="168" fontId="0" fillId="6" borderId="1" xfId="0" applyNumberFormat="1" applyFill="1" applyBorder="1"/>
    <xf numFmtId="2" fontId="0" fillId="6" borderId="1" xfId="0" applyNumberFormat="1" applyFill="1" applyBorder="1"/>
    <xf numFmtId="166" fontId="4" fillId="13" borderId="2" xfId="0" applyNumberFormat="1" applyFont="1" applyFill="1" applyBorder="1"/>
    <xf numFmtId="0" fontId="4" fillId="13" borderId="9" xfId="0" applyFont="1" applyFill="1" applyBorder="1"/>
    <xf numFmtId="164" fontId="0" fillId="26" borderId="3" xfId="0" applyNumberFormat="1" applyFont="1" applyFill="1" applyBorder="1"/>
    <xf numFmtId="0" fontId="7" fillId="26" borderId="1" xfId="0" applyFont="1" applyFill="1" applyBorder="1"/>
    <xf numFmtId="0" fontId="8" fillId="27" borderId="1" xfId="0" applyFont="1" applyFill="1" applyBorder="1"/>
    <xf numFmtId="0" fontId="12" fillId="5" borderId="1" xfId="0" applyFont="1" applyFill="1" applyBorder="1"/>
    <xf numFmtId="0" fontId="8" fillId="5" borderId="1" xfId="0" applyFont="1" applyFill="1" applyBorder="1"/>
    <xf numFmtId="0" fontId="8" fillId="13" borderId="5" xfId="0" applyFont="1" applyFill="1" applyBorder="1"/>
    <xf numFmtId="0" fontId="10" fillId="13" borderId="7" xfId="0" applyFont="1" applyFill="1" applyBorder="1"/>
    <xf numFmtId="0" fontId="8" fillId="5" borderId="7" xfId="0" applyFont="1" applyFill="1" applyBorder="1"/>
    <xf numFmtId="0" fontId="10" fillId="5" borderId="7" xfId="0" applyFont="1" applyFill="1" applyBorder="1"/>
    <xf numFmtId="0" fontId="8" fillId="28" borderId="15" xfId="0" applyFont="1" applyFill="1" applyBorder="1"/>
    <xf numFmtId="0" fontId="8" fillId="28" borderId="22" xfId="0" applyFont="1" applyFill="1" applyBorder="1"/>
    <xf numFmtId="0" fontId="8" fillId="28" borderId="1" xfId="0" applyFont="1" applyFill="1" applyBorder="1"/>
    <xf numFmtId="0" fontId="8" fillId="28" borderId="2" xfId="0" applyFont="1" applyFill="1" applyBorder="1"/>
    <xf numFmtId="0" fontId="1" fillId="28" borderId="15" xfId="0" applyFont="1" applyFill="1" applyBorder="1"/>
    <xf numFmtId="0" fontId="1" fillId="28" borderId="22" xfId="0" applyFont="1" applyFill="1" applyBorder="1"/>
    <xf numFmtId="0" fontId="1" fillId="28" borderId="1" xfId="0" applyFont="1" applyFill="1" applyBorder="1"/>
    <xf numFmtId="0" fontId="1" fillId="28" borderId="2" xfId="0" applyFont="1" applyFill="1" applyBorder="1"/>
    <xf numFmtId="0" fontId="26" fillId="10" borderId="0" xfId="0" applyFont="1" applyFill="1"/>
    <xf numFmtId="0" fontId="26" fillId="1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CCFF"/>
      <color rgb="FFF2DDDC"/>
      <color rgb="FFD7E4BC"/>
      <color rgb="FFE46D0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45</xdr:row>
      <xdr:rowOff>0</xdr:rowOff>
    </xdr:from>
    <xdr:to>
      <xdr:col>9</xdr:col>
      <xdr:colOff>157163</xdr:colOff>
      <xdr:row>46</xdr:row>
      <xdr:rowOff>95250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00900" y="9286875"/>
          <a:ext cx="3843338" cy="2857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9</xdr:col>
      <xdr:colOff>566208</xdr:colOff>
      <xdr:row>48</xdr:row>
      <xdr:rowOff>76200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00900" y="9677400"/>
          <a:ext cx="4252383" cy="2667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200025</xdr:colOff>
      <xdr:row>39</xdr:row>
      <xdr:rowOff>159689</xdr:rowOff>
    </xdr:from>
    <xdr:to>
      <xdr:col>7</xdr:col>
      <xdr:colOff>1794416</xdr:colOff>
      <xdr:row>44</xdr:row>
      <xdr:rowOff>133350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391275" y="9570389"/>
          <a:ext cx="2308766" cy="935686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10</xdr:col>
      <xdr:colOff>47625</xdr:colOff>
      <xdr:row>49</xdr:row>
      <xdr:rowOff>304800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486525" y="10067925"/>
          <a:ext cx="5086350" cy="3048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46</xdr:row>
      <xdr:rowOff>0</xdr:rowOff>
    </xdr:from>
    <xdr:to>
      <xdr:col>9</xdr:col>
      <xdr:colOff>252413</xdr:colOff>
      <xdr:row>47</xdr:row>
      <xdr:rowOff>95250</xdr:rowOff>
    </xdr:to>
    <xdr:pic>
      <xdr:nvPicPr>
        <xdr:cNvPr id="1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3075" y="10191750"/>
          <a:ext cx="3843338" cy="2857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9</xdr:col>
      <xdr:colOff>661458</xdr:colOff>
      <xdr:row>49</xdr:row>
      <xdr:rowOff>76200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53075" y="10572750"/>
          <a:ext cx="4252383" cy="2667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200025</xdr:colOff>
      <xdr:row>40</xdr:row>
      <xdr:rowOff>159689</xdr:rowOff>
    </xdr:from>
    <xdr:to>
      <xdr:col>8</xdr:col>
      <xdr:colOff>70391</xdr:colOff>
      <xdr:row>45</xdr:row>
      <xdr:rowOff>133350</xdr:rowOff>
    </xdr:to>
    <xdr:pic>
      <xdr:nvPicPr>
        <xdr:cNvPr id="1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53100" y="9198914"/>
          <a:ext cx="2308766" cy="935686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10</xdr:col>
      <xdr:colOff>447675</xdr:colOff>
      <xdr:row>51</xdr:row>
      <xdr:rowOff>0</xdr:rowOff>
    </xdr:to>
    <xdr:pic>
      <xdr:nvPicPr>
        <xdr:cNvPr id="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91100" y="10963275"/>
          <a:ext cx="5086350" cy="3048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46</xdr:row>
      <xdr:rowOff>0</xdr:rowOff>
    </xdr:from>
    <xdr:to>
      <xdr:col>9</xdr:col>
      <xdr:colOff>252413</xdr:colOff>
      <xdr:row>47</xdr:row>
      <xdr:rowOff>95250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3075" y="10525125"/>
          <a:ext cx="3890963" cy="2857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9</xdr:col>
      <xdr:colOff>661458</xdr:colOff>
      <xdr:row>49</xdr:row>
      <xdr:rowOff>76200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53075" y="10906125"/>
          <a:ext cx="4300008" cy="2762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200025</xdr:colOff>
      <xdr:row>40</xdr:row>
      <xdr:rowOff>159689</xdr:rowOff>
    </xdr:from>
    <xdr:to>
      <xdr:col>8</xdr:col>
      <xdr:colOff>70391</xdr:colOff>
      <xdr:row>45</xdr:row>
      <xdr:rowOff>133350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53100" y="9532289"/>
          <a:ext cx="2699291" cy="935686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10</xdr:col>
      <xdr:colOff>447675</xdr:colOff>
      <xdr:row>51</xdr:row>
      <xdr:rowOff>0</xdr:rowOff>
    </xdr:to>
    <xdr:pic>
      <xdr:nvPicPr>
        <xdr:cNvPr id="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91100" y="11449050"/>
          <a:ext cx="5410200" cy="2000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1"/>
  <sheetViews>
    <sheetView tabSelected="1" topLeftCell="A22" workbookViewId="0">
      <selection activeCell="L15" sqref="L15"/>
    </sheetView>
  </sheetViews>
  <sheetFormatPr baseColWidth="10" defaultRowHeight="15"/>
  <cols>
    <col min="1" max="1" width="18" style="4" customWidth="1"/>
    <col min="2" max="2" width="24.85546875" style="4" customWidth="1"/>
    <col min="3" max="3" width="16.85546875" style="4" customWidth="1"/>
    <col min="4" max="4" width="7.42578125" style="4" customWidth="1"/>
    <col min="5" max="5" width="7.7109375" style="4" customWidth="1"/>
    <col min="6" max="6" width="8.42578125" style="4" customWidth="1"/>
    <col min="7" max="7" width="10.7109375" style="4" customWidth="1"/>
    <col min="8" max="8" width="32" style="4" customWidth="1"/>
    <col min="9" max="9" width="12.5703125" style="4" customWidth="1"/>
    <col min="10" max="10" width="11.85546875" style="4" customWidth="1"/>
    <col min="11" max="11" width="12.140625" style="4" customWidth="1"/>
    <col min="12" max="12" width="11" style="4" customWidth="1"/>
    <col min="13" max="13" width="18.7109375" customWidth="1"/>
    <col min="14" max="14" width="18" customWidth="1"/>
    <col min="15" max="15" width="19.5703125" customWidth="1"/>
  </cols>
  <sheetData>
    <row r="1" spans="1:12" ht="15.75" thickBot="1">
      <c r="D1"/>
      <c r="E1"/>
      <c r="F1"/>
      <c r="G1"/>
      <c r="H1"/>
      <c r="I1"/>
      <c r="J1"/>
    </row>
    <row r="2" spans="1:12">
      <c r="B2" s="17"/>
      <c r="C2" s="136"/>
      <c r="D2" s="154"/>
      <c r="E2" s="154"/>
      <c r="F2" s="154"/>
      <c r="G2" s="154"/>
      <c r="H2" s="154"/>
      <c r="I2" s="155"/>
      <c r="K2" s="31"/>
      <c r="L2" s="31"/>
    </row>
    <row r="3" spans="1:12" ht="23.25">
      <c r="B3" s="156" t="s">
        <v>29</v>
      </c>
      <c r="C3" s="157" t="s">
        <v>30</v>
      </c>
      <c r="D3" s="157"/>
      <c r="E3" s="157" t="s">
        <v>31</v>
      </c>
      <c r="F3" s="158"/>
      <c r="G3" s="158"/>
      <c r="H3" s="158"/>
      <c r="I3" s="159"/>
    </row>
    <row r="4" spans="1:12" ht="19.5" thickBot="1">
      <c r="B4" s="160"/>
      <c r="C4" s="161"/>
      <c r="D4" s="161"/>
      <c r="E4" s="162" t="s">
        <v>32</v>
      </c>
      <c r="F4" s="162"/>
      <c r="G4" s="161"/>
      <c r="H4" s="161"/>
      <c r="I4" s="129"/>
      <c r="K4" s="31"/>
      <c r="L4" s="31"/>
    </row>
    <row r="5" spans="1:12">
      <c r="D5" s="30"/>
      <c r="E5" s="30"/>
      <c r="F5" s="30"/>
      <c r="G5" s="30"/>
      <c r="H5" s="30"/>
      <c r="I5" s="30"/>
      <c r="J5" s="30"/>
      <c r="K5" s="31"/>
      <c r="L5" s="31"/>
    </row>
    <row r="8" spans="1:12" ht="15.75" thickBot="1"/>
    <row r="9" spans="1:12" ht="27" thickBot="1">
      <c r="B9" s="151" t="s">
        <v>5</v>
      </c>
      <c r="H9" s="152" t="s">
        <v>45</v>
      </c>
      <c r="I9" s="153" t="s">
        <v>46</v>
      </c>
    </row>
    <row r="10" spans="1:12" ht="15.75" thickBot="1"/>
    <row r="11" spans="1:12" ht="32.25" thickBot="1">
      <c r="A11" s="137" t="s">
        <v>0</v>
      </c>
      <c r="B11" s="138" t="s">
        <v>21</v>
      </c>
      <c r="C11" s="139"/>
      <c r="F11" s="137" t="s">
        <v>0</v>
      </c>
      <c r="G11" s="138" t="s">
        <v>21</v>
      </c>
      <c r="H11" s="139"/>
    </row>
    <row r="12" spans="1:12" ht="15.75" thickBot="1">
      <c r="A12" s="140" t="s">
        <v>17</v>
      </c>
      <c r="B12" s="140" t="s">
        <v>18</v>
      </c>
      <c r="C12" s="140" t="s">
        <v>19</v>
      </c>
      <c r="F12" s="140" t="s">
        <v>17</v>
      </c>
      <c r="G12" s="140" t="s">
        <v>18</v>
      </c>
      <c r="H12" s="140" t="s">
        <v>19</v>
      </c>
    </row>
    <row r="13" spans="1:12" ht="15.75" thickBot="1">
      <c r="A13" s="177">
        <v>2</v>
      </c>
      <c r="B13" s="177">
        <v>43</v>
      </c>
      <c r="C13" s="178">
        <v>23</v>
      </c>
      <c r="F13" s="177">
        <v>11</v>
      </c>
      <c r="G13" s="177">
        <v>4</v>
      </c>
      <c r="H13" s="178">
        <v>23</v>
      </c>
    </row>
    <row r="14" spans="1:12">
      <c r="A14" s="142"/>
      <c r="B14" s="149"/>
      <c r="C14" s="141"/>
      <c r="F14" s="142"/>
      <c r="G14" s="143"/>
      <c r="H14" s="141"/>
    </row>
    <row r="15" spans="1:12" ht="24" thickBot="1">
      <c r="A15" s="144">
        <f>15*A13+0.25*B13+C13*0.00416</f>
        <v>40.845680000000002</v>
      </c>
      <c r="B15" s="150" t="s">
        <v>20</v>
      </c>
      <c r="C15" s="146" t="s">
        <v>50</v>
      </c>
      <c r="F15" s="144">
        <f>15*F13+0.25*G13+H13*0.00416</f>
        <v>166.09567999999999</v>
      </c>
      <c r="G15" s="145" t="s">
        <v>20</v>
      </c>
      <c r="H15" s="146" t="s">
        <v>50</v>
      </c>
    </row>
    <row r="16" spans="1:12" ht="15.75" thickBot="1"/>
    <row r="17" spans="1:11" ht="32.25" thickBot="1">
      <c r="A17" s="137" t="s">
        <v>0</v>
      </c>
      <c r="B17" s="138" t="s">
        <v>21</v>
      </c>
      <c r="C17" s="139"/>
      <c r="F17" s="137" t="s">
        <v>0</v>
      </c>
      <c r="G17" s="138" t="s">
        <v>21</v>
      </c>
      <c r="H17" s="139"/>
    </row>
    <row r="18" spans="1:11" ht="31.5">
      <c r="A18" s="147" t="s">
        <v>52</v>
      </c>
      <c r="B18" s="147" t="s">
        <v>53</v>
      </c>
      <c r="C18" s="147" t="s">
        <v>54</v>
      </c>
      <c r="F18" s="147" t="s">
        <v>52</v>
      </c>
      <c r="G18" s="147" t="s">
        <v>53</v>
      </c>
      <c r="H18" s="147" t="s">
        <v>54</v>
      </c>
    </row>
    <row r="19" spans="1:11" ht="15.75" thickBot="1">
      <c r="A19" s="179">
        <v>89</v>
      </c>
      <c r="B19" s="179">
        <v>18</v>
      </c>
      <c r="C19" s="180">
        <v>23</v>
      </c>
      <c r="F19" s="179">
        <v>61</v>
      </c>
      <c r="G19" s="179">
        <v>41</v>
      </c>
      <c r="H19" s="180">
        <v>51</v>
      </c>
    </row>
    <row r="20" spans="1:11">
      <c r="A20" s="142"/>
      <c r="B20" s="143"/>
      <c r="C20" s="141"/>
      <c r="F20" s="142"/>
      <c r="G20" s="143"/>
      <c r="H20" s="141"/>
    </row>
    <row r="21" spans="1:11" ht="24" thickBot="1">
      <c r="A21" s="148">
        <f>A19+B19/60+C19/3600</f>
        <v>89.30638888888889</v>
      </c>
      <c r="B21" s="145" t="s">
        <v>20</v>
      </c>
      <c r="C21" s="146" t="s">
        <v>51</v>
      </c>
      <c r="F21" s="148">
        <f>F19+G19/60+H19/3600</f>
        <v>61.697499999999998</v>
      </c>
      <c r="G21" s="145" t="s">
        <v>20</v>
      </c>
      <c r="H21" s="146" t="s">
        <v>51</v>
      </c>
    </row>
    <row r="23" spans="1:11" ht="26.25">
      <c r="A23" s="44" t="s">
        <v>16</v>
      </c>
      <c r="G23"/>
      <c r="H23"/>
      <c r="I23"/>
      <c r="J23"/>
      <c r="K23"/>
    </row>
    <row r="24" spans="1:11" ht="31.5">
      <c r="A24" s="171">
        <v>49</v>
      </c>
      <c r="B24" s="172" t="s">
        <v>13</v>
      </c>
      <c r="G24"/>
      <c r="H24"/>
      <c r="I24"/>
      <c r="J24"/>
      <c r="K24"/>
    </row>
    <row r="25" spans="1:11">
      <c r="A25" s="170">
        <f>(PI()*A24)/180</f>
        <v>0.85521133347722145</v>
      </c>
      <c r="B25" s="170" t="s">
        <v>10</v>
      </c>
      <c r="G25"/>
      <c r="H25"/>
      <c r="I25"/>
      <c r="J25"/>
      <c r="K25"/>
    </row>
    <row r="26" spans="1:11">
      <c r="G26"/>
      <c r="H26"/>
      <c r="I26"/>
      <c r="J26"/>
      <c r="K26"/>
    </row>
    <row r="27" spans="1:11">
      <c r="G27"/>
      <c r="H27"/>
      <c r="I27"/>
      <c r="J27"/>
      <c r="K27"/>
    </row>
    <row r="28" spans="1:11" ht="15.75">
      <c r="B28" s="116" t="s">
        <v>14</v>
      </c>
      <c r="C28" t="s">
        <v>0</v>
      </c>
      <c r="G28"/>
      <c r="H28"/>
      <c r="I28"/>
      <c r="J28"/>
      <c r="K28"/>
    </row>
    <row r="29" spans="1:11" ht="15.75">
      <c r="B29" s="116" t="s">
        <v>15</v>
      </c>
      <c r="F29" t="s">
        <v>0</v>
      </c>
      <c r="G29"/>
      <c r="H29"/>
      <c r="I29"/>
      <c r="J29"/>
      <c r="K29"/>
    </row>
    <row r="30" spans="1:11" ht="15.75" thickBot="1">
      <c r="B30" s="52">
        <f>SIN(C36)*SIN(C42)+COS(C36)*COS(C42)*COS(A53)</f>
        <v>0.87707960348461078</v>
      </c>
    </row>
    <row r="31" spans="1:11">
      <c r="B31" s="166">
        <f>ACOS(B30)</f>
        <v>0.50104808037368986</v>
      </c>
      <c r="C31" s="167" t="s">
        <v>10</v>
      </c>
      <c r="E31"/>
      <c r="F31"/>
      <c r="G31"/>
      <c r="H31"/>
      <c r="I31"/>
    </row>
    <row r="32" spans="1:11">
      <c r="B32" s="168">
        <f>(B31*180)/PI()</f>
        <v>28.707940338544084</v>
      </c>
      <c r="C32" s="169" t="s">
        <v>13</v>
      </c>
      <c r="E32"/>
      <c r="F32"/>
      <c r="G32"/>
      <c r="H32"/>
      <c r="I32"/>
    </row>
    <row r="33" spans="1:11" ht="26.25">
      <c r="E33"/>
      <c r="F33"/>
      <c r="G33" s="79" t="s">
        <v>0</v>
      </c>
      <c r="H33" s="79" t="s">
        <v>0</v>
      </c>
      <c r="I33" s="79"/>
      <c r="J33" s="79"/>
    </row>
    <row r="36" spans="1:11">
      <c r="A36" s="49" t="s">
        <v>11</v>
      </c>
      <c r="B36" s="6" t="s">
        <v>43</v>
      </c>
      <c r="C36" s="65">
        <f>(C37*PI())/180</f>
        <v>1.0768245152492013</v>
      </c>
      <c r="D36" s="5" t="s">
        <v>10</v>
      </c>
    </row>
    <row r="37" spans="1:11" ht="15.75" thickBot="1">
      <c r="C37" s="68">
        <f>F21</f>
        <v>61.697499999999998</v>
      </c>
      <c r="D37" s="163" t="s">
        <v>13</v>
      </c>
    </row>
    <row r="38" spans="1:11" ht="15.75" thickBot="1"/>
    <row r="39" spans="1:11" ht="29.25" thickBot="1">
      <c r="A39" s="49" t="s">
        <v>12</v>
      </c>
      <c r="B39" s="6" t="s">
        <v>43</v>
      </c>
      <c r="C39" s="65">
        <f>(C40*PI())/180</f>
        <v>2.898916489338895</v>
      </c>
      <c r="D39" s="5" t="s">
        <v>10</v>
      </c>
      <c r="E39"/>
      <c r="F39" s="95" t="s">
        <v>41</v>
      </c>
      <c r="G39" s="96"/>
      <c r="H39" s="96"/>
      <c r="I39" s="96"/>
      <c r="J39" s="96"/>
      <c r="K39" s="97"/>
    </row>
    <row r="40" spans="1:11">
      <c r="C40" s="164">
        <f>F15</f>
        <v>166.09567999999999</v>
      </c>
      <c r="D40" s="163" t="s">
        <v>13</v>
      </c>
      <c r="E40"/>
      <c r="F40" s="80"/>
      <c r="G40" s="81"/>
      <c r="H40" s="81"/>
      <c r="I40" s="81"/>
      <c r="J40" s="82"/>
      <c r="K40" s="83"/>
    </row>
    <row r="41" spans="1:11">
      <c r="E41"/>
      <c r="F41" s="84"/>
      <c r="G41" s="85"/>
      <c r="H41" s="85"/>
      <c r="I41" s="85"/>
      <c r="J41" s="86"/>
      <c r="K41" s="87"/>
    </row>
    <row r="42" spans="1:11">
      <c r="A42" s="49" t="s">
        <v>11</v>
      </c>
      <c r="B42" s="47" t="s">
        <v>5</v>
      </c>
      <c r="C42" s="65">
        <f>(C43*PI())/180</f>
        <v>1.5586905291775917</v>
      </c>
      <c r="D42" s="5" t="s">
        <v>10</v>
      </c>
      <c r="E42"/>
      <c r="F42" s="84"/>
      <c r="G42" s="85"/>
      <c r="H42" s="85"/>
      <c r="I42" s="85"/>
      <c r="J42" s="94" t="s">
        <v>0</v>
      </c>
      <c r="K42" s="87"/>
    </row>
    <row r="43" spans="1:11" ht="15.75" thickBot="1">
      <c r="C43" s="68">
        <f>A21</f>
        <v>89.30638888888889</v>
      </c>
      <c r="D43" s="163" t="s">
        <v>13</v>
      </c>
      <c r="E43"/>
      <c r="F43" s="84"/>
      <c r="G43" s="85"/>
      <c r="H43" s="85"/>
      <c r="I43" s="85"/>
      <c r="J43" s="86"/>
      <c r="K43" s="87"/>
    </row>
    <row r="44" spans="1:11">
      <c r="E44"/>
      <c r="F44" s="84"/>
      <c r="G44" s="85"/>
      <c r="H44" s="85"/>
      <c r="I44" s="86"/>
      <c r="J44" s="86"/>
      <c r="K44" s="87"/>
    </row>
    <row r="45" spans="1:11">
      <c r="A45" s="49" t="s">
        <v>12</v>
      </c>
      <c r="B45" s="47" t="s">
        <v>5</v>
      </c>
      <c r="C45" s="65">
        <f>(C46*PI())/180</f>
        <v>0.71289160121599748</v>
      </c>
      <c r="D45" s="5" t="s">
        <v>10</v>
      </c>
      <c r="E45"/>
      <c r="F45" s="84"/>
      <c r="G45" s="86"/>
      <c r="H45" s="86"/>
      <c r="I45" s="86"/>
      <c r="J45" s="94" t="s">
        <v>0</v>
      </c>
      <c r="K45" s="87"/>
    </row>
    <row r="46" spans="1:11">
      <c r="C46" s="165">
        <f>A15</f>
        <v>40.845680000000002</v>
      </c>
      <c r="D46" s="163" t="s">
        <v>13</v>
      </c>
      <c r="E46"/>
      <c r="F46" s="84"/>
      <c r="G46" s="86"/>
      <c r="H46" s="86"/>
      <c r="I46" s="86"/>
      <c r="J46" s="86"/>
      <c r="K46" s="87"/>
    </row>
    <row r="47" spans="1:11">
      <c r="C47" s="4" t="s">
        <v>0</v>
      </c>
      <c r="E47"/>
      <c r="F47" s="84"/>
      <c r="G47" s="86"/>
      <c r="H47" s="86"/>
      <c r="I47" s="86"/>
      <c r="J47" s="86"/>
      <c r="K47" s="87"/>
    </row>
    <row r="48" spans="1:11">
      <c r="E48"/>
      <c r="F48" s="84"/>
      <c r="G48" s="86"/>
      <c r="H48" s="86"/>
      <c r="I48" s="86"/>
      <c r="J48" s="86"/>
      <c r="K48" s="87"/>
    </row>
    <row r="49" spans="1:57" ht="15.75" thickBot="1">
      <c r="E49"/>
      <c r="F49" s="84"/>
      <c r="G49" s="86"/>
      <c r="H49" s="86"/>
      <c r="I49" s="86"/>
      <c r="J49" s="86"/>
      <c r="K49" s="87"/>
    </row>
    <row r="50" spans="1:57" ht="27" thickBot="1">
      <c r="A50" s="46" t="s">
        <v>38</v>
      </c>
      <c r="E50"/>
      <c r="F50" s="84"/>
      <c r="G50" s="86"/>
      <c r="H50" s="86"/>
      <c r="I50" s="86"/>
      <c r="J50" s="86"/>
      <c r="K50" s="87"/>
    </row>
    <row r="51" spans="1:57" ht="16.5" thickBot="1">
      <c r="A51" s="117" t="s">
        <v>39</v>
      </c>
      <c r="B51" s="107"/>
      <c r="E51"/>
      <c r="F51" s="98" t="s">
        <v>42</v>
      </c>
      <c r="G51" s="99"/>
      <c r="H51" s="99"/>
      <c r="I51" s="99"/>
      <c r="J51" s="99"/>
      <c r="K51" s="100"/>
    </row>
    <row r="52" spans="1:57" ht="27" thickBot="1">
      <c r="A52" s="175">
        <f>C40-C46</f>
        <v>125.24999999999999</v>
      </c>
      <c r="B52" s="176" t="s">
        <v>36</v>
      </c>
      <c r="E52"/>
      <c r="F52" s="88"/>
      <c r="G52" s="89"/>
      <c r="H52" s="89"/>
      <c r="I52" s="90"/>
      <c r="J52" s="90"/>
      <c r="K52" s="91"/>
    </row>
    <row r="53" spans="1:57" ht="27" thickBot="1">
      <c r="A53" s="173">
        <f>(PI()*A52)/180</f>
        <v>2.1860248881228972</v>
      </c>
      <c r="B53" s="174" t="s">
        <v>37</v>
      </c>
      <c r="E53"/>
      <c r="F53"/>
      <c r="G53"/>
      <c r="H53"/>
      <c r="I53"/>
    </row>
    <row r="54" spans="1:57" ht="15.75" thickBot="1">
      <c r="E54"/>
      <c r="F54"/>
      <c r="G54"/>
      <c r="H54"/>
      <c r="I54"/>
    </row>
    <row r="55" spans="1:57" ht="47.25" thickBot="1">
      <c r="E55" s="102" t="s">
        <v>40</v>
      </c>
      <c r="F55" s="103"/>
      <c r="G55" s="103"/>
      <c r="H55" s="104"/>
    </row>
    <row r="57" spans="1:57" s="5" customFormat="1" ht="46.5" customHeight="1">
      <c r="A57" s="18" t="s">
        <v>7</v>
      </c>
      <c r="B57" s="18" t="s">
        <v>6</v>
      </c>
      <c r="C57" s="18" t="s">
        <v>23</v>
      </c>
      <c r="D57" s="53" t="s">
        <v>24</v>
      </c>
      <c r="E57" s="92" t="s">
        <v>2</v>
      </c>
      <c r="F57" s="93" t="s">
        <v>3</v>
      </c>
      <c r="G57" s="93" t="s">
        <v>4</v>
      </c>
      <c r="H57" s="93" t="s">
        <v>1</v>
      </c>
      <c r="I57" s="18" t="s">
        <v>8</v>
      </c>
      <c r="J57" s="18" t="s">
        <v>9</v>
      </c>
      <c r="K57" s="29" t="s">
        <v>27</v>
      </c>
      <c r="L57" s="130" t="s">
        <v>28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</row>
    <row r="58" spans="1:57" s="7" customFormat="1" ht="18.75" customHeight="1" thickBot="1">
      <c r="A58" s="10"/>
      <c r="B58" s="10"/>
      <c r="C58" s="10"/>
      <c r="D58" s="10"/>
      <c r="E58" s="10"/>
      <c r="F58" s="10"/>
      <c r="G58" s="10"/>
      <c r="H58" s="39"/>
      <c r="I58" s="39"/>
      <c r="J58" s="39"/>
      <c r="K58" s="10"/>
      <c r="L58" s="10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</row>
    <row r="59" spans="1:57" s="7" customFormat="1" ht="24" customHeight="1" thickBot="1">
      <c r="A59" s="118"/>
      <c r="B59" s="19"/>
      <c r="C59" s="19"/>
      <c r="D59" s="19"/>
      <c r="E59" s="19"/>
      <c r="F59" s="19"/>
      <c r="G59" s="38"/>
      <c r="H59" s="109" t="s">
        <v>33</v>
      </c>
      <c r="I59" s="110"/>
      <c r="J59" s="111"/>
      <c r="K59" s="113" t="s">
        <v>25</v>
      </c>
      <c r="L59" s="19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</row>
    <row r="60" spans="1:57" s="1" customFormat="1" ht="15.75" thickBot="1">
      <c r="A60" s="119">
        <v>0</v>
      </c>
      <c r="B60" s="19">
        <v>0</v>
      </c>
      <c r="C60" s="11">
        <f>(PI()*125.25)/180</f>
        <v>2.1860248881228976</v>
      </c>
      <c r="D60" s="19">
        <f>(C60*180)/PI()</f>
        <v>125.25</v>
      </c>
      <c r="E60" s="19">
        <f>SIN($A$25)*SIN($C$36)+COS($A$25)*COS($C$36)*COS(B60)</f>
        <v>0.97554413561749853</v>
      </c>
      <c r="F60" s="19">
        <f>SIN($C$36)*SIN($C$42)+COS($C$36)*COS($C$42)*COS($A$53)</f>
        <v>0.87707960348461078</v>
      </c>
      <c r="G60" s="19">
        <f>SIN($A$25)*SIN($C$42)+COS($A$25)*COS($C$42)*COS(B60+$A$53)</f>
        <v>0.7500706362802575</v>
      </c>
      <c r="H60" s="40">
        <f>(E60-$F$63*G60)/(SIN($B$31)*SQRT(1-G60^2))</f>
        <v>0.99997660657088838</v>
      </c>
      <c r="I60" s="40">
        <f>ACOS(H60)</f>
        <v>6.8401053092683739E-3</v>
      </c>
      <c r="J60" s="40">
        <v>0.39212424522009448</v>
      </c>
      <c r="K60" s="21">
        <v>0.39212424522009448</v>
      </c>
      <c r="L60" s="74">
        <v>1.5684969808803779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1:57" s="7" customFormat="1" ht="15.75" thickBot="1">
      <c r="A61" s="120"/>
      <c r="B61" s="23"/>
      <c r="C61" s="23"/>
      <c r="D61" s="23"/>
      <c r="E61" s="23"/>
      <c r="F61" s="23"/>
      <c r="G61" s="23"/>
      <c r="H61" s="26"/>
      <c r="I61" s="26"/>
      <c r="J61" s="26"/>
      <c r="K61" s="23"/>
      <c r="L61" s="75"/>
      <c r="M61" s="8"/>
      <c r="N61"/>
      <c r="O61"/>
      <c r="P61"/>
      <c r="Q61"/>
      <c r="R61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</row>
    <row r="62" spans="1:57" s="1" customFormat="1" ht="19.5" thickBot="1">
      <c r="A62" s="121"/>
      <c r="B62" s="25"/>
      <c r="C62" s="25"/>
      <c r="D62" s="25"/>
      <c r="E62" s="52"/>
      <c r="F62" s="25"/>
      <c r="G62" s="55"/>
      <c r="H62" s="109" t="s">
        <v>34</v>
      </c>
      <c r="I62" s="110"/>
      <c r="J62" s="111"/>
      <c r="K62" s="113" t="s">
        <v>26</v>
      </c>
      <c r="L62" s="1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1:57" s="73" customFormat="1">
      <c r="A63" s="122">
        <v>30</v>
      </c>
      <c r="B63" s="52">
        <f t="shared" ref="B63:B74" si="0">(A63*PI())/180</f>
        <v>0.52359877559829882</v>
      </c>
      <c r="C63" s="52">
        <f t="shared" ref="C63:C68" si="1">B63+$A$53</f>
        <v>2.7096236637211959</v>
      </c>
      <c r="D63" s="52">
        <f t="shared" ref="D63:D70" si="2">(C63*180)/PI()</f>
        <v>155.24999999999997</v>
      </c>
      <c r="E63" s="52">
        <f>SIN($A$25)*SIN($C$36)+COS($A$25)*COS($C$36)*COS(B63)</f>
        <v>0.93387066031547472</v>
      </c>
      <c r="F63" s="52">
        <f>SIN($C$36)*SIN($C$42)+COS($C$36)*COS($C$42)*COS($A$53)</f>
        <v>0.87707960348461078</v>
      </c>
      <c r="G63" s="52">
        <f>SIN($A$25)*SIN($C$42)+COS($A$25)*COS($C$42)*COS(B63+$A$53)</f>
        <v>0.74744187550026076</v>
      </c>
      <c r="H63" s="56">
        <f>(E63-$F$63*G63)/(SIN($B$31)*SQRT(1-G63^2))</f>
        <v>0.8721377372715704</v>
      </c>
      <c r="I63" s="56">
        <f t="shared" ref="I63:I70" si="3">ACOS(H63)</f>
        <v>0.51124155291188433</v>
      </c>
      <c r="J63" s="56">
        <f t="shared" ref="J63:J70" si="4">(180*I63)/PI()</f>
        <v>29.291983293565135</v>
      </c>
      <c r="K63" s="71">
        <f t="shared" ref="K63:K67" si="5">A63-J63</f>
        <v>0.70801670643486503</v>
      </c>
      <c r="L63" s="76">
        <f>K63*4</f>
        <v>2.8320668257394601</v>
      </c>
      <c r="M63"/>
      <c r="N63"/>
      <c r="O63"/>
      <c r="P63"/>
      <c r="Q63"/>
      <c r="R63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</row>
    <row r="64" spans="1:57" s="1" customFormat="1">
      <c r="A64" s="121">
        <v>60</v>
      </c>
      <c r="B64" s="25">
        <f t="shared" si="0"/>
        <v>1.0471975511965976</v>
      </c>
      <c r="C64" s="52">
        <f t="shared" si="1"/>
        <v>3.233222439319495</v>
      </c>
      <c r="D64" s="25">
        <f t="shared" si="2"/>
        <v>185.24999999999997</v>
      </c>
      <c r="E64" s="52">
        <f t="shared" ref="E64:E67" si="6">SIN($A$25)*SIN($C$36)+COS($A$25)*COS($C$36)*COS(B64)</f>
        <v>0.82001660846237923</v>
      </c>
      <c r="F64" s="52">
        <f t="shared" ref="F64:F68" si="7">SIN($C$36)*SIN($C$42)+COS($C$36)*COS($C$42)*COS($A$53)</f>
        <v>0.87707960348461078</v>
      </c>
      <c r="G64" s="52">
        <f t="shared" ref="G64:G67" si="8">SIN($A$25)*SIN($C$42)+COS($A$25)*COS($C$42)*COS(B64+$A$53)</f>
        <v>0.74674567252788759</v>
      </c>
      <c r="H64" s="56">
        <f t="shared" ref="H64:H67" si="9">(E64-$F$63*G64)/(SIN($B$31)*SQRT(1-G64^2))</f>
        <v>0.51665237194197466</v>
      </c>
      <c r="I64" s="25">
        <f t="shared" si="3"/>
        <v>1.0278598979587925</v>
      </c>
      <c r="J64" s="25">
        <f t="shared" si="4"/>
        <v>58.892034083786264</v>
      </c>
      <c r="K64" s="24">
        <f t="shared" si="5"/>
        <v>1.1079659162137361</v>
      </c>
      <c r="L64" s="76">
        <f t="shared" ref="L64:L74" si="10">K64*4</f>
        <v>4.4318636648549443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1:57" s="1" customFormat="1">
      <c r="A65" s="121">
        <v>90</v>
      </c>
      <c r="B65" s="25">
        <f t="shared" si="0"/>
        <v>1.5707963267948966</v>
      </c>
      <c r="C65" s="25">
        <f t="shared" si="1"/>
        <v>3.7568212149177937</v>
      </c>
      <c r="D65" s="25">
        <f t="shared" si="2"/>
        <v>215.24999999999997</v>
      </c>
      <c r="E65" s="52">
        <f t="shared" si="6"/>
        <v>0.66448908130726003</v>
      </c>
      <c r="F65" s="52">
        <f t="shared" si="7"/>
        <v>0.87707960348461078</v>
      </c>
      <c r="G65" s="52">
        <f t="shared" si="8"/>
        <v>0.74816857438735351</v>
      </c>
      <c r="H65" s="56">
        <f t="shared" si="9"/>
        <v>2.5997313242904416E-2</v>
      </c>
      <c r="I65" s="25">
        <f t="shared" si="3"/>
        <v>1.5447960842356876</v>
      </c>
      <c r="J65" s="25">
        <f t="shared" si="4"/>
        <v>88.510295835040893</v>
      </c>
      <c r="K65" s="24">
        <f t="shared" si="5"/>
        <v>1.4897041649591074</v>
      </c>
      <c r="L65" s="76">
        <f t="shared" si="10"/>
        <v>5.9588166598364296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  <row r="66" spans="1:57" s="132" customFormat="1">
      <c r="A66" s="131">
        <v>120</v>
      </c>
      <c r="B66" s="132">
        <f t="shared" si="0"/>
        <v>2.0943951023931953</v>
      </c>
      <c r="C66" s="132">
        <f t="shared" si="1"/>
        <v>4.2804199905160925</v>
      </c>
      <c r="D66" s="132">
        <f t="shared" si="2"/>
        <v>245.24999999999994</v>
      </c>
      <c r="E66" s="132">
        <f t="shared" si="6"/>
        <v>0.50896155415214084</v>
      </c>
      <c r="F66" s="132">
        <f t="shared" si="7"/>
        <v>0.87707960348461078</v>
      </c>
      <c r="G66" s="132">
        <f t="shared" si="8"/>
        <v>0.75132931567450589</v>
      </c>
      <c r="H66" s="133">
        <f t="shared" si="9"/>
        <v>-0.47324109645409429</v>
      </c>
      <c r="I66" s="132">
        <f t="shared" si="3"/>
        <v>2.063762647982176</v>
      </c>
      <c r="J66" s="132">
        <f t="shared" si="4"/>
        <v>118.24488964612168</v>
      </c>
      <c r="K66" s="134">
        <f t="shared" si="5"/>
        <v>1.7551103538783224</v>
      </c>
      <c r="L66" s="132">
        <f t="shared" si="10"/>
        <v>7.0204414155132895</v>
      </c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</row>
    <row r="67" spans="1:57" s="1" customFormat="1">
      <c r="A67" s="121">
        <v>150</v>
      </c>
      <c r="B67" s="25">
        <f t="shared" si="0"/>
        <v>2.6179938779914944</v>
      </c>
      <c r="C67" s="25">
        <f t="shared" si="1"/>
        <v>4.8040187661143916</v>
      </c>
      <c r="D67" s="25">
        <f t="shared" si="2"/>
        <v>275.24999999999994</v>
      </c>
      <c r="E67" s="52">
        <f t="shared" si="6"/>
        <v>0.39510750229904529</v>
      </c>
      <c r="F67" s="52">
        <f t="shared" si="7"/>
        <v>0.87707960348461078</v>
      </c>
      <c r="G67" s="52">
        <f t="shared" si="8"/>
        <v>0.75538097831396867</v>
      </c>
      <c r="H67" s="56">
        <f t="shared" si="9"/>
        <v>-0.84959626208812056</v>
      </c>
      <c r="I67" s="25">
        <f t="shared" si="3"/>
        <v>2.5860156717226603</v>
      </c>
      <c r="J67" s="25">
        <f t="shared" si="4"/>
        <v>148.16778374439704</v>
      </c>
      <c r="K67" s="24">
        <f t="shared" si="5"/>
        <v>1.8322162556029582</v>
      </c>
      <c r="L67" s="76">
        <f t="shared" si="10"/>
        <v>7.3288650224118328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</row>
    <row r="68" spans="1:57" s="9" customFormat="1" ht="15.75" thickBot="1">
      <c r="A68" s="121">
        <v>180</v>
      </c>
      <c r="B68" s="25">
        <f t="shared" ref="B68" si="11">(A68*PI())/180</f>
        <v>3.1415926535897931</v>
      </c>
      <c r="C68" s="25">
        <f t="shared" si="1"/>
        <v>5.3276175417126908</v>
      </c>
      <c r="D68" s="25">
        <f t="shared" ref="D68" si="12">(C68*180)/PI()</f>
        <v>305.25</v>
      </c>
      <c r="E68" s="52">
        <f t="shared" ref="E68" si="13">SIN($A$25)*SIN($C$36)+COS($A$25)*COS($C$36)*COS(B68)</f>
        <v>0.35343402699702159</v>
      </c>
      <c r="F68" s="52">
        <f t="shared" si="7"/>
        <v>0.87707960348461078</v>
      </c>
      <c r="G68" s="52">
        <f t="shared" ref="G68" si="14">SIN($A$25)*SIN($C$42)+COS($A$25)*COS($C$42)*COS(B68+$A$53)</f>
        <v>0.75923792257349432</v>
      </c>
      <c r="H68" s="56">
        <f t="shared" ref="H68" si="15">(E68-$F$63*G68)/(SIN($B$31)*SQRT(1-G68^2))</f>
        <v>-0.99956235271851712</v>
      </c>
      <c r="I68" s="25">
        <f t="shared" ref="I68" si="16">ACOS(H68)</f>
        <v>3.112006196967454</v>
      </c>
      <c r="J68" s="25">
        <f t="shared" ref="J68" si="17">(180*I68)/PI()</f>
        <v>178.30482090479308</v>
      </c>
      <c r="K68" s="24">
        <f t="shared" ref="K68" si="18">A68-J68</f>
        <v>1.6951790952069246</v>
      </c>
      <c r="L68" s="76">
        <f t="shared" ref="L68" si="19">K68*4</f>
        <v>6.7807163808276982</v>
      </c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</row>
    <row r="69" spans="1:57" s="2" customFormat="1" ht="19.5" thickBot="1">
      <c r="A69" s="123"/>
      <c r="B69" s="28"/>
      <c r="C69" s="54"/>
      <c r="D69" s="28"/>
      <c r="E69" s="28"/>
      <c r="F69" s="28"/>
      <c r="G69" s="41"/>
      <c r="H69" s="109" t="s">
        <v>35</v>
      </c>
      <c r="I69" s="110"/>
      <c r="J69" s="111"/>
      <c r="K69" s="114" t="s">
        <v>22</v>
      </c>
      <c r="L69" s="77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</row>
    <row r="70" spans="1:57" s="3" customFormat="1">
      <c r="A70" s="123">
        <v>210</v>
      </c>
      <c r="B70" s="28">
        <f t="shared" si="0"/>
        <v>3.6651914291880923</v>
      </c>
      <c r="C70" s="28">
        <f t="shared" ref="C70:C74" si="20">B70+$A$53</f>
        <v>5.851216317310989</v>
      </c>
      <c r="D70" s="28">
        <f t="shared" si="2"/>
        <v>335.24999999999994</v>
      </c>
      <c r="E70" s="28">
        <f t="shared" ref="E70:E74" si="21">SIN($A$25)*SIN($C$36)+COS($A$25)*COS($C$36)*COS(B70)</f>
        <v>0.39510750229904529</v>
      </c>
      <c r="F70" s="52">
        <f t="shared" ref="F70:F74" si="22">SIN($C$36)*SIN($C$42)+COS($C$36)*COS($C$42)*COS($A$53)</f>
        <v>0.87707960348461078</v>
      </c>
      <c r="G70" s="28">
        <f t="shared" ref="G70:G74" si="23">SIN($A$25)*SIN($C$42)+COS($A$25)*COS($C$42)*COS(B70+$A$53)</f>
        <v>0.76186668335349106</v>
      </c>
      <c r="H70" s="42">
        <f t="shared" ref="H70:H74" si="24">(E70-$F$63*G70)/(SIN($B$31)*SQRT(1-G70^2))</f>
        <v>-0.87778476417986739</v>
      </c>
      <c r="I70" s="28">
        <f t="shared" si="3"/>
        <v>2.642014576062012</v>
      </c>
      <c r="J70" s="28">
        <f t="shared" si="4"/>
        <v>151.37628462039871</v>
      </c>
      <c r="K70" s="27">
        <f>A70+J70-360</f>
        <v>1.3762846203986783</v>
      </c>
      <c r="L70" s="76">
        <f t="shared" si="10"/>
        <v>5.5051384815947131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</row>
    <row r="71" spans="1:57" s="3" customFormat="1">
      <c r="A71" s="123">
        <v>240</v>
      </c>
      <c r="B71" s="28">
        <f t="shared" si="0"/>
        <v>4.1887902047863905</v>
      </c>
      <c r="C71" s="28">
        <f t="shared" si="20"/>
        <v>6.3748150929092873</v>
      </c>
      <c r="D71" s="28">
        <f t="shared" ref="D71:D74" si="25">(C71*180)/PI()</f>
        <v>365.24999999999989</v>
      </c>
      <c r="E71" s="28">
        <f t="shared" si="21"/>
        <v>0.50896155415214062</v>
      </c>
      <c r="F71" s="52">
        <f t="shared" si="22"/>
        <v>0.87707960348461078</v>
      </c>
      <c r="G71" s="28">
        <f t="shared" si="23"/>
        <v>0.76256288632586422</v>
      </c>
      <c r="H71" s="42">
        <f t="shared" si="24"/>
        <v>-0.51446797679836465</v>
      </c>
      <c r="I71" s="28">
        <f t="shared" ref="I71:I74" si="26">ACOS(H71)</f>
        <v>2.1111834322102334</v>
      </c>
      <c r="J71" s="28">
        <f t="shared" ref="J71:J74" si="27">(180*I71)/PI()</f>
        <v>120.96190044358991</v>
      </c>
      <c r="K71" s="27">
        <f t="shared" ref="K71:K74" si="28">A71+J71-360</f>
        <v>0.96190044358991145</v>
      </c>
      <c r="L71" s="76">
        <f t="shared" si="10"/>
        <v>3.8476017743596458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</row>
    <row r="72" spans="1:57" s="3" customFormat="1">
      <c r="A72" s="123">
        <v>270</v>
      </c>
      <c r="B72" s="28">
        <f t="shared" si="0"/>
        <v>4.7123889803846897</v>
      </c>
      <c r="C72" s="28">
        <f t="shared" si="20"/>
        <v>6.8984138685075873</v>
      </c>
      <c r="D72" s="28">
        <f t="shared" si="25"/>
        <v>395.25</v>
      </c>
      <c r="E72" s="28">
        <f t="shared" si="21"/>
        <v>0.66448908130725992</v>
      </c>
      <c r="F72" s="52">
        <f t="shared" si="22"/>
        <v>0.87707960348461078</v>
      </c>
      <c r="G72" s="28">
        <f t="shared" si="23"/>
        <v>0.7611399844663983</v>
      </c>
      <c r="H72" s="42">
        <f t="shared" si="24"/>
        <v>-9.922373666925768E-3</v>
      </c>
      <c r="I72" s="28">
        <f t="shared" si="26"/>
        <v>1.5807188632844373</v>
      </c>
      <c r="J72" s="28">
        <f t="shared" si="27"/>
        <v>90.568519462915233</v>
      </c>
      <c r="K72" s="27">
        <f t="shared" si="28"/>
        <v>0.56851946291521926</v>
      </c>
      <c r="L72" s="76">
        <f t="shared" si="10"/>
        <v>2.2740778516608771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</row>
    <row r="73" spans="1:57" s="3" customFormat="1">
      <c r="A73" s="123">
        <v>300</v>
      </c>
      <c r="B73" s="28">
        <f t="shared" si="0"/>
        <v>5.2359877559829888</v>
      </c>
      <c r="C73" s="28">
        <f t="shared" si="20"/>
        <v>7.4220126441058856</v>
      </c>
      <c r="D73" s="28">
        <f t="shared" si="25"/>
        <v>425.25</v>
      </c>
      <c r="E73" s="28">
        <f t="shared" si="21"/>
        <v>0.82001660846237923</v>
      </c>
      <c r="F73" s="52">
        <f t="shared" si="22"/>
        <v>0.87707960348461078</v>
      </c>
      <c r="G73" s="28">
        <f t="shared" si="23"/>
        <v>0.75797924317924592</v>
      </c>
      <c r="H73" s="42">
        <f t="shared" si="24"/>
        <v>0.49536911929011496</v>
      </c>
      <c r="I73" s="28">
        <f t="shared" si="26"/>
        <v>1.0525366281316506</v>
      </c>
      <c r="J73" s="28">
        <f t="shared" si="27"/>
        <v>60.305906574874179</v>
      </c>
      <c r="K73" s="27">
        <f t="shared" si="28"/>
        <v>0.30590657487420003</v>
      </c>
      <c r="L73" s="76">
        <f t="shared" si="10"/>
        <v>1.2236262994968001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1:57" s="3" customFormat="1">
      <c r="A74" s="123">
        <v>330</v>
      </c>
      <c r="B74" s="28">
        <f t="shared" si="0"/>
        <v>5.7595865315812871</v>
      </c>
      <c r="C74" s="28">
        <f t="shared" si="20"/>
        <v>7.9456114197041838</v>
      </c>
      <c r="D74" s="28">
        <f t="shared" si="25"/>
        <v>455.24999999999989</v>
      </c>
      <c r="E74" s="28">
        <f t="shared" si="21"/>
        <v>0.93387066031547472</v>
      </c>
      <c r="F74" s="52">
        <f t="shared" si="22"/>
        <v>0.87707960348461078</v>
      </c>
      <c r="G74" s="28">
        <f t="shared" si="23"/>
        <v>0.75392758053978315</v>
      </c>
      <c r="H74" s="42">
        <f t="shared" si="24"/>
        <v>0.86389502150735176</v>
      </c>
      <c r="I74" s="28">
        <f t="shared" si="26"/>
        <v>0.52784394587517935</v>
      </c>
      <c r="J74" s="28">
        <f t="shared" si="27"/>
        <v>30.243230340179633</v>
      </c>
      <c r="K74" s="27">
        <f t="shared" si="28"/>
        <v>0.24323034017965028</v>
      </c>
      <c r="L74" s="76">
        <f t="shared" si="10"/>
        <v>0.97292136071860114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</row>
    <row r="76" spans="1:57">
      <c r="A76"/>
      <c r="B76"/>
      <c r="C76"/>
      <c r="D76"/>
      <c r="E76"/>
      <c r="F76"/>
      <c r="G76"/>
      <c r="H76"/>
      <c r="I76"/>
      <c r="J76"/>
      <c r="K76"/>
      <c r="L76"/>
    </row>
    <row r="77" spans="1:57">
      <c r="A77"/>
      <c r="B77"/>
      <c r="C77"/>
      <c r="D77"/>
      <c r="E77"/>
      <c r="F77"/>
      <c r="G77"/>
      <c r="H77"/>
      <c r="I77"/>
      <c r="J77"/>
      <c r="K77"/>
      <c r="L77"/>
    </row>
    <row r="78" spans="1:57">
      <c r="A78"/>
      <c r="B78"/>
      <c r="C78"/>
      <c r="D78"/>
      <c r="E78"/>
      <c r="F78"/>
      <c r="G78"/>
      <c r="H78"/>
      <c r="I78"/>
      <c r="J78"/>
      <c r="K78"/>
      <c r="L78"/>
    </row>
    <row r="79" spans="1:57">
      <c r="A79"/>
      <c r="B79"/>
      <c r="C79"/>
      <c r="D79"/>
      <c r="E79"/>
      <c r="F79"/>
      <c r="G79"/>
      <c r="H79"/>
      <c r="I79"/>
      <c r="J79"/>
      <c r="K79"/>
      <c r="L79"/>
    </row>
    <row r="80" spans="1:57">
      <c r="A80"/>
      <c r="B80"/>
      <c r="C80"/>
      <c r="D80"/>
      <c r="E80"/>
      <c r="F80"/>
      <c r="G80"/>
      <c r="H80"/>
      <c r="I80"/>
      <c r="J80"/>
      <c r="K80"/>
      <c r="L80"/>
    </row>
    <row r="81" spans="1:12">
      <c r="A81"/>
      <c r="B81"/>
      <c r="C81"/>
      <c r="D81"/>
      <c r="E81"/>
      <c r="F81"/>
      <c r="G81"/>
      <c r="H81"/>
      <c r="I81"/>
      <c r="J81"/>
      <c r="K81"/>
      <c r="L81"/>
    </row>
    <row r="82" spans="1:12">
      <c r="A82"/>
      <c r="B82"/>
      <c r="C82"/>
      <c r="D82"/>
      <c r="E82"/>
      <c r="F82"/>
      <c r="G82"/>
      <c r="H82"/>
      <c r="I82"/>
      <c r="J82"/>
      <c r="K82"/>
      <c r="L82"/>
    </row>
    <row r="83" spans="1:12">
      <c r="A83"/>
      <c r="B83"/>
      <c r="C83"/>
      <c r="D83"/>
      <c r="E83"/>
      <c r="F83"/>
      <c r="G83"/>
      <c r="H83"/>
      <c r="I83"/>
      <c r="J83"/>
      <c r="K83"/>
      <c r="L83"/>
    </row>
    <row r="84" spans="1:12">
      <c r="A84"/>
      <c r="B84"/>
      <c r="C84"/>
      <c r="D84"/>
      <c r="E84"/>
      <c r="F84"/>
      <c r="G84"/>
      <c r="H84"/>
      <c r="I84"/>
      <c r="J84"/>
      <c r="K84"/>
      <c r="L84"/>
    </row>
    <row r="85" spans="1:12">
      <c r="A85"/>
      <c r="B85"/>
      <c r="C85"/>
      <c r="D85"/>
      <c r="E85"/>
      <c r="F85"/>
      <c r="G85"/>
      <c r="H85"/>
      <c r="I85"/>
      <c r="J85"/>
      <c r="K85"/>
      <c r="L85"/>
    </row>
    <row r="86" spans="1:12">
      <c r="A86"/>
      <c r="B86"/>
      <c r="C86"/>
      <c r="D86"/>
      <c r="E86"/>
      <c r="F86"/>
      <c r="G86"/>
      <c r="H86"/>
      <c r="I86"/>
      <c r="J86"/>
      <c r="K86"/>
      <c r="L86"/>
    </row>
    <row r="87" spans="1:12">
      <c r="A87"/>
      <c r="B87"/>
      <c r="C87"/>
      <c r="D87"/>
      <c r="E87"/>
      <c r="F87"/>
      <c r="G87"/>
      <c r="H87"/>
      <c r="I87"/>
      <c r="J87"/>
      <c r="K87"/>
      <c r="L87"/>
    </row>
    <row r="88" spans="1:12">
      <c r="A88"/>
      <c r="B88"/>
      <c r="C88"/>
      <c r="D88"/>
      <c r="E88"/>
      <c r="F88"/>
      <c r="G88"/>
      <c r="H88"/>
      <c r="I88"/>
      <c r="J88"/>
      <c r="K88"/>
      <c r="L88"/>
    </row>
    <row r="89" spans="1:12">
      <c r="A89"/>
      <c r="B89"/>
      <c r="C89"/>
      <c r="D89"/>
      <c r="E89"/>
      <c r="F89"/>
      <c r="G89"/>
      <c r="H89"/>
      <c r="I89"/>
      <c r="J89"/>
      <c r="K89"/>
      <c r="L89"/>
    </row>
    <row r="90" spans="1:12">
      <c r="A90"/>
      <c r="B90"/>
      <c r="C90"/>
      <c r="D90"/>
      <c r="E90"/>
      <c r="F90"/>
      <c r="G90"/>
      <c r="H90"/>
      <c r="I90"/>
      <c r="J90"/>
      <c r="K90"/>
      <c r="L90"/>
    </row>
    <row r="91" spans="1:12">
      <c r="A91"/>
      <c r="B91"/>
      <c r="C91"/>
      <c r="D91"/>
      <c r="E91"/>
      <c r="F91"/>
      <c r="G91"/>
      <c r="H91"/>
      <c r="I91"/>
      <c r="J91"/>
      <c r="K91"/>
      <c r="L91"/>
    </row>
    <row r="92" spans="1:12">
      <c r="A92"/>
      <c r="B92"/>
      <c r="C92"/>
      <c r="D92"/>
      <c r="E92"/>
      <c r="F92"/>
      <c r="G92"/>
      <c r="H92"/>
      <c r="I92"/>
      <c r="J92"/>
      <c r="K92"/>
      <c r="L92"/>
    </row>
    <row r="93" spans="1:12">
      <c r="A93"/>
      <c r="B93"/>
      <c r="C93"/>
      <c r="D93"/>
      <c r="E93"/>
      <c r="F93"/>
      <c r="G93"/>
      <c r="H93"/>
      <c r="I93"/>
      <c r="J93"/>
      <c r="K93"/>
      <c r="L93"/>
    </row>
    <row r="94" spans="1:12">
      <c r="A94"/>
      <c r="B94"/>
      <c r="C94"/>
      <c r="D94"/>
      <c r="E94"/>
      <c r="F94"/>
      <c r="G94"/>
      <c r="H94"/>
      <c r="I94"/>
      <c r="J94"/>
      <c r="K94"/>
      <c r="L94"/>
    </row>
    <row r="95" spans="1:12">
      <c r="A95"/>
      <c r="B95"/>
      <c r="C95"/>
      <c r="D95"/>
      <c r="E95"/>
      <c r="F95"/>
      <c r="G95"/>
      <c r="H95"/>
      <c r="I95"/>
      <c r="J95"/>
      <c r="K95"/>
      <c r="L95"/>
    </row>
    <row r="96" spans="1:12">
      <c r="A96"/>
      <c r="B96"/>
      <c r="C96"/>
      <c r="D96"/>
      <c r="E96"/>
      <c r="F96"/>
      <c r="G96"/>
      <c r="H96"/>
      <c r="I96"/>
      <c r="J96"/>
      <c r="K96"/>
      <c r="L96"/>
    </row>
    <row r="97" spans="1:12">
      <c r="A97"/>
      <c r="B97"/>
      <c r="C97"/>
      <c r="D97"/>
      <c r="E97"/>
      <c r="F97"/>
      <c r="G97"/>
      <c r="H97"/>
      <c r="I97"/>
      <c r="J97"/>
      <c r="K97"/>
      <c r="L97"/>
    </row>
    <row r="98" spans="1:12">
      <c r="A98"/>
      <c r="B98"/>
      <c r="C98"/>
      <c r="D98"/>
      <c r="E98"/>
      <c r="F98"/>
      <c r="G98"/>
      <c r="H98"/>
      <c r="I98"/>
      <c r="J98"/>
      <c r="K98"/>
      <c r="L98"/>
    </row>
    <row r="99" spans="1:12">
      <c r="A99"/>
      <c r="B99"/>
      <c r="C99"/>
      <c r="D99"/>
      <c r="E99"/>
      <c r="F99"/>
      <c r="G99"/>
      <c r="H99"/>
      <c r="I99"/>
      <c r="J99"/>
      <c r="K99"/>
      <c r="L99"/>
    </row>
    <row r="100" spans="1:12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>
      <c r="F148" s="101"/>
      <c r="G148" s="101"/>
      <c r="H148" s="101"/>
    </row>
    <row r="149" spans="1:12">
      <c r="F149" s="101"/>
      <c r="G149" s="101"/>
      <c r="H149" s="101"/>
    </row>
    <row r="150" spans="1:12">
      <c r="F150" s="101"/>
      <c r="G150" s="101"/>
      <c r="H150" s="101"/>
    </row>
    <row r="151" spans="1:12">
      <c r="F151" s="101"/>
      <c r="G151" s="101"/>
      <c r="H151" s="101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2"/>
  <sheetViews>
    <sheetView topLeftCell="A4" workbookViewId="0">
      <selection activeCell="H9" sqref="H9:I9"/>
    </sheetView>
  </sheetViews>
  <sheetFormatPr baseColWidth="10" defaultRowHeight="15"/>
  <cols>
    <col min="1" max="1" width="18" style="4" customWidth="1"/>
    <col min="2" max="2" width="24.85546875" style="4" customWidth="1"/>
    <col min="3" max="3" width="16.85546875" style="4" customWidth="1"/>
    <col min="4" max="4" width="7.42578125" style="4" customWidth="1"/>
    <col min="5" max="5" width="7.7109375" style="4" customWidth="1"/>
    <col min="6" max="6" width="8.42578125" style="4" customWidth="1"/>
    <col min="7" max="7" width="10.7109375" style="4" customWidth="1"/>
    <col min="8" max="8" width="31.7109375" style="4" customWidth="1"/>
    <col min="9" max="9" width="12.140625" style="4" customWidth="1"/>
    <col min="10" max="10" width="11.42578125" style="4" customWidth="1"/>
    <col min="11" max="11" width="13.28515625" style="4" customWidth="1"/>
    <col min="12" max="12" width="14" style="4" customWidth="1"/>
  </cols>
  <sheetData>
    <row r="1" spans="1:12" ht="15.75" thickBot="1">
      <c r="D1"/>
      <c r="E1"/>
      <c r="F1"/>
      <c r="G1"/>
      <c r="H1"/>
      <c r="I1"/>
      <c r="J1"/>
    </row>
    <row r="2" spans="1:12">
      <c r="B2" s="32"/>
      <c r="C2" s="33"/>
      <c r="D2" s="34"/>
      <c r="E2" s="34"/>
      <c r="F2" s="34"/>
      <c r="G2" s="34"/>
      <c r="H2" s="34"/>
      <c r="I2" s="35"/>
      <c r="K2" s="31"/>
      <c r="L2" s="31"/>
    </row>
    <row r="3" spans="1:12" ht="23.25">
      <c r="B3" s="36" t="s">
        <v>29</v>
      </c>
      <c r="C3" s="59" t="s">
        <v>30</v>
      </c>
      <c r="D3" s="59"/>
      <c r="E3" s="59" t="s">
        <v>31</v>
      </c>
      <c r="F3" s="60"/>
      <c r="G3" s="60"/>
      <c r="H3" s="60"/>
      <c r="I3" s="61"/>
    </row>
    <row r="4" spans="1:12" ht="19.5" thickBot="1">
      <c r="B4" s="37"/>
      <c r="C4" s="62"/>
      <c r="D4" s="62"/>
      <c r="E4" s="63" t="s">
        <v>32</v>
      </c>
      <c r="F4" s="63"/>
      <c r="G4" s="62"/>
      <c r="H4" s="62"/>
      <c r="I4" s="64"/>
      <c r="K4" s="31"/>
      <c r="L4" s="31"/>
    </row>
    <row r="5" spans="1:12">
      <c r="D5" s="30"/>
      <c r="E5" s="30"/>
      <c r="F5" s="30"/>
      <c r="G5" s="30"/>
      <c r="H5" s="30"/>
      <c r="I5" s="30"/>
      <c r="J5" s="30"/>
      <c r="K5" s="31"/>
      <c r="L5" s="31"/>
    </row>
    <row r="9" spans="1:12" ht="26.25">
      <c r="B9" s="185" t="s">
        <v>47</v>
      </c>
      <c r="H9" s="185" t="s">
        <v>45</v>
      </c>
      <c r="I9" s="185" t="s">
        <v>46</v>
      </c>
    </row>
    <row r="10" spans="1:12" ht="15.75" thickBot="1"/>
    <row r="11" spans="1:12" ht="32.25" thickBot="1">
      <c r="A11" s="137" t="s">
        <v>0</v>
      </c>
      <c r="B11" s="138" t="s">
        <v>21</v>
      </c>
      <c r="C11" s="139"/>
      <c r="F11" s="137" t="s">
        <v>0</v>
      </c>
      <c r="G11" s="138" t="s">
        <v>21</v>
      </c>
      <c r="H11" s="139"/>
    </row>
    <row r="12" spans="1:12" ht="15.75" thickBot="1">
      <c r="A12" s="140" t="s">
        <v>17</v>
      </c>
      <c r="B12" s="140" t="s">
        <v>18</v>
      </c>
      <c r="C12" s="140" t="s">
        <v>19</v>
      </c>
      <c r="F12" s="140" t="s">
        <v>17</v>
      </c>
      <c r="G12" s="140" t="s">
        <v>18</v>
      </c>
      <c r="H12" s="140" t="s">
        <v>19</v>
      </c>
    </row>
    <row r="13" spans="1:12" ht="15.75" thickBot="1">
      <c r="A13" s="177">
        <v>0</v>
      </c>
      <c r="B13" s="177">
        <v>19</v>
      </c>
      <c r="C13" s="178">
        <v>25</v>
      </c>
      <c r="F13" s="177">
        <v>10</v>
      </c>
      <c r="G13" s="177">
        <v>34</v>
      </c>
      <c r="H13" s="178">
        <v>53</v>
      </c>
    </row>
    <row r="14" spans="1:12">
      <c r="A14" s="142"/>
      <c r="B14" s="143"/>
      <c r="C14" s="141"/>
      <c r="F14" s="142"/>
      <c r="G14" s="143"/>
      <c r="H14" s="141"/>
    </row>
    <row r="15" spans="1:12" ht="24" thickBot="1">
      <c r="A15" s="144">
        <f>15*A13+0.25*B13+C13*0.00416</f>
        <v>4.8540000000000001</v>
      </c>
      <c r="B15" s="145" t="s">
        <v>20</v>
      </c>
      <c r="C15" s="146" t="s">
        <v>50</v>
      </c>
      <c r="F15" s="144">
        <f>15*F13+0.25*G13+H13*0.00416</f>
        <v>158.72048000000001</v>
      </c>
      <c r="G15" s="145" t="s">
        <v>20</v>
      </c>
      <c r="H15" s="146" t="s">
        <v>50</v>
      </c>
    </row>
    <row r="16" spans="1:12" ht="15.75" thickBot="1"/>
    <row r="17" spans="1:11" ht="32.25" thickBot="1">
      <c r="A17" s="137" t="s">
        <v>0</v>
      </c>
      <c r="B17" s="138" t="s">
        <v>21</v>
      </c>
      <c r="C17" s="139"/>
      <c r="F17" s="137" t="s">
        <v>0</v>
      </c>
      <c r="G17" s="138" t="s">
        <v>21</v>
      </c>
      <c r="H17" s="139"/>
    </row>
    <row r="18" spans="1:11" ht="31.5">
      <c r="A18" s="147" t="s">
        <v>52</v>
      </c>
      <c r="B18" s="147" t="s">
        <v>53</v>
      </c>
      <c r="C18" s="147" t="s">
        <v>54</v>
      </c>
      <c r="F18" s="147" t="s">
        <v>52</v>
      </c>
      <c r="G18" s="147" t="s">
        <v>53</v>
      </c>
      <c r="H18" s="147" t="s">
        <v>54</v>
      </c>
    </row>
    <row r="19" spans="1:11" ht="15.75" thickBot="1">
      <c r="A19" s="179">
        <v>86</v>
      </c>
      <c r="B19" s="179">
        <v>52</v>
      </c>
      <c r="C19" s="180">
        <v>12</v>
      </c>
      <c r="F19" s="179">
        <v>64</v>
      </c>
      <c r="G19" s="179">
        <v>6</v>
      </c>
      <c r="H19" s="180">
        <v>40</v>
      </c>
    </row>
    <row r="20" spans="1:11">
      <c r="A20" s="142"/>
      <c r="B20" s="143"/>
      <c r="C20" s="141"/>
      <c r="F20" s="142"/>
      <c r="G20" s="143"/>
      <c r="H20" s="141"/>
    </row>
    <row r="21" spans="1:11" ht="24" thickBot="1">
      <c r="A21" s="148">
        <f>A19+B19/60+C19/3600</f>
        <v>86.86999999999999</v>
      </c>
      <c r="B21" s="145" t="s">
        <v>20</v>
      </c>
      <c r="C21" s="146" t="s">
        <v>51</v>
      </c>
      <c r="F21" s="148">
        <f>F19+G19/60+H19/3600</f>
        <v>64.1111111111111</v>
      </c>
      <c r="G21" s="145" t="s">
        <v>20</v>
      </c>
      <c r="H21" s="146" t="s">
        <v>51</v>
      </c>
    </row>
    <row r="23" spans="1:11" ht="26.25">
      <c r="A23" s="44" t="s">
        <v>16</v>
      </c>
      <c r="G23"/>
      <c r="H23"/>
      <c r="I23"/>
      <c r="J23"/>
      <c r="K23"/>
    </row>
    <row r="24" spans="1:11" ht="31.5">
      <c r="A24" s="48">
        <v>49</v>
      </c>
      <c r="B24" s="15" t="s">
        <v>13</v>
      </c>
      <c r="G24"/>
      <c r="H24"/>
      <c r="I24"/>
      <c r="J24"/>
      <c r="K24"/>
    </row>
    <row r="25" spans="1:11">
      <c r="A25" s="16">
        <f>(PI()*A24)/180</f>
        <v>0.85521133347722145</v>
      </c>
      <c r="B25" s="16" t="s">
        <v>10</v>
      </c>
      <c r="G25"/>
      <c r="H25"/>
      <c r="I25"/>
      <c r="J25"/>
      <c r="K25"/>
    </row>
    <row r="26" spans="1:11">
      <c r="G26"/>
      <c r="H26"/>
      <c r="I26"/>
      <c r="J26"/>
      <c r="K26"/>
    </row>
    <row r="27" spans="1:11">
      <c r="G27"/>
      <c r="H27"/>
      <c r="I27"/>
      <c r="J27"/>
      <c r="K27"/>
    </row>
    <row r="28" spans="1:11" ht="15.75">
      <c r="B28" s="116" t="s">
        <v>14</v>
      </c>
      <c r="C28" t="s">
        <v>0</v>
      </c>
      <c r="G28"/>
      <c r="H28"/>
      <c r="I28"/>
      <c r="J28"/>
      <c r="K28"/>
    </row>
    <row r="29" spans="1:11" ht="15.75">
      <c r="B29" s="116" t="s">
        <v>15</v>
      </c>
      <c r="F29" t="s">
        <v>0</v>
      </c>
      <c r="G29"/>
      <c r="H29"/>
      <c r="I29"/>
      <c r="J29"/>
      <c r="K29"/>
    </row>
    <row r="30" spans="1:11" ht="15.75" thickBot="1">
      <c r="B30" s="52">
        <f>SIN(C36)*SIN(C42)+COS(C36)*COS(C42)*COS(A53)</f>
        <v>0.87689705103890558</v>
      </c>
    </row>
    <row r="31" spans="1:11">
      <c r="B31" s="66">
        <f>ACOS(B30)</f>
        <v>0.50142799300781826</v>
      </c>
      <c r="C31" s="57" t="s">
        <v>10</v>
      </c>
      <c r="E31"/>
      <c r="F31"/>
      <c r="G31"/>
      <c r="H31"/>
      <c r="I31"/>
    </row>
    <row r="32" spans="1:11">
      <c r="B32" s="70">
        <f>(B31*180)/PI()</f>
        <v>28.729707729063339</v>
      </c>
      <c r="C32" s="58" t="s">
        <v>13</v>
      </c>
      <c r="E32"/>
      <c r="F32"/>
      <c r="G32"/>
      <c r="H32"/>
      <c r="I32"/>
    </row>
    <row r="33" spans="1:11" ht="26.25">
      <c r="E33"/>
      <c r="F33"/>
      <c r="G33" s="79" t="s">
        <v>0</v>
      </c>
      <c r="H33" s="79" t="s">
        <v>0</v>
      </c>
      <c r="I33" s="79"/>
      <c r="J33" s="79"/>
    </row>
    <row r="36" spans="1:11">
      <c r="A36" s="49" t="s">
        <v>11</v>
      </c>
      <c r="B36" s="6" t="s">
        <v>44</v>
      </c>
      <c r="C36" s="65">
        <f>(C37*PI())/180</f>
        <v>1.1189499760008088</v>
      </c>
      <c r="D36" s="5" t="s">
        <v>10</v>
      </c>
    </row>
    <row r="37" spans="1:11" ht="15.75" thickBot="1">
      <c r="C37" s="105">
        <f>F21</f>
        <v>64.1111111111111</v>
      </c>
      <c r="D37" s="106" t="s">
        <v>13</v>
      </c>
    </row>
    <row r="39" spans="1:11" ht="15.75" thickBot="1">
      <c r="A39" s="49" t="s">
        <v>12</v>
      </c>
      <c r="B39" s="6" t="s">
        <v>44</v>
      </c>
      <c r="C39" s="65">
        <f>(C40*PI())/180</f>
        <v>2.7701949663458096</v>
      </c>
      <c r="D39" s="5" t="s">
        <v>10</v>
      </c>
      <c r="E39"/>
    </row>
    <row r="40" spans="1:11" ht="29.25" thickBot="1">
      <c r="C40" s="67">
        <f>F15</f>
        <v>158.72048000000001</v>
      </c>
      <c r="D40" s="50" t="s">
        <v>13</v>
      </c>
      <c r="E40"/>
      <c r="F40" s="95" t="s">
        <v>41</v>
      </c>
      <c r="G40" s="96"/>
      <c r="H40" s="96"/>
      <c r="I40" s="96"/>
      <c r="J40" s="96"/>
      <c r="K40" s="97"/>
    </row>
    <row r="41" spans="1:11">
      <c r="E41"/>
      <c r="F41" s="80"/>
      <c r="G41" s="81"/>
      <c r="H41" s="81"/>
      <c r="I41" s="81"/>
      <c r="J41" s="82"/>
      <c r="K41" s="83"/>
    </row>
    <row r="42" spans="1:11">
      <c r="A42" s="49" t="s">
        <v>11</v>
      </c>
      <c r="B42" s="47" t="s">
        <v>5</v>
      </c>
      <c r="C42" s="65">
        <f>(C43*PI())/180</f>
        <v>1.5161675212074739</v>
      </c>
      <c r="D42" s="5" t="s">
        <v>10</v>
      </c>
      <c r="E42"/>
      <c r="F42" s="84"/>
      <c r="G42" s="85"/>
      <c r="H42" s="85"/>
      <c r="I42" s="85"/>
      <c r="J42" s="86"/>
      <c r="K42" s="87"/>
    </row>
    <row r="43" spans="1:11" ht="15.75" thickBot="1">
      <c r="C43" s="69">
        <f>A21</f>
        <v>86.86999999999999</v>
      </c>
      <c r="D43" s="51" t="s">
        <v>13</v>
      </c>
      <c r="E43"/>
      <c r="F43" s="84"/>
      <c r="G43" s="85"/>
      <c r="H43" s="85"/>
      <c r="I43" s="85"/>
      <c r="J43" s="94" t="s">
        <v>0</v>
      </c>
      <c r="K43" s="87"/>
    </row>
    <row r="44" spans="1:11">
      <c r="E44"/>
      <c r="F44" s="84"/>
      <c r="G44" s="85"/>
      <c r="H44" s="85"/>
      <c r="I44" s="85"/>
      <c r="J44" s="86"/>
      <c r="K44" s="87"/>
    </row>
    <row r="45" spans="1:11">
      <c r="A45" s="49" t="s">
        <v>12</v>
      </c>
      <c r="B45" s="47" t="s">
        <v>5</v>
      </c>
      <c r="C45" s="65">
        <f>(C46*PI())/180</f>
        <v>8.4718281891804761E-2</v>
      </c>
      <c r="D45" s="5" t="s">
        <v>10</v>
      </c>
      <c r="E45"/>
      <c r="F45" s="84"/>
      <c r="G45" s="85"/>
      <c r="H45" s="85"/>
      <c r="I45" s="86"/>
      <c r="J45" s="86"/>
      <c r="K45" s="87"/>
    </row>
    <row r="46" spans="1:11">
      <c r="C46" s="115">
        <f>A15</f>
        <v>4.8540000000000001</v>
      </c>
      <c r="D46" s="51" t="s">
        <v>13</v>
      </c>
      <c r="E46"/>
      <c r="F46" s="84"/>
      <c r="G46" s="86"/>
      <c r="H46" s="86"/>
      <c r="I46" s="86"/>
      <c r="J46" s="94" t="s">
        <v>0</v>
      </c>
      <c r="K46" s="87"/>
    </row>
    <row r="47" spans="1:11">
      <c r="C47" s="4" t="s">
        <v>0</v>
      </c>
      <c r="E47"/>
      <c r="F47" s="84"/>
      <c r="G47" s="86"/>
      <c r="H47" s="86"/>
      <c r="I47" s="86"/>
      <c r="J47" s="86"/>
      <c r="K47" s="87"/>
    </row>
    <row r="48" spans="1:11">
      <c r="E48"/>
      <c r="F48" s="84"/>
      <c r="G48" s="86"/>
      <c r="H48" s="86"/>
      <c r="I48" s="86"/>
      <c r="J48" s="86"/>
      <c r="K48" s="87"/>
    </row>
    <row r="49" spans="1:12" ht="15.75" thickBot="1">
      <c r="E49"/>
      <c r="F49" s="84"/>
      <c r="G49" s="86"/>
      <c r="H49" s="86"/>
      <c r="I49" s="86"/>
      <c r="J49" s="86"/>
      <c r="K49" s="87"/>
    </row>
    <row r="50" spans="1:12" ht="27" thickBot="1">
      <c r="A50" s="46" t="s">
        <v>38</v>
      </c>
      <c r="E50"/>
      <c r="F50" s="84"/>
      <c r="G50" s="86"/>
      <c r="H50" s="86"/>
      <c r="I50" s="86"/>
      <c r="J50" s="86"/>
      <c r="K50" s="87"/>
    </row>
    <row r="51" spans="1:12" ht="15.75" thickBot="1">
      <c r="A51" s="117" t="s">
        <v>39</v>
      </c>
      <c r="B51" s="107"/>
      <c r="E51"/>
      <c r="F51" s="84"/>
      <c r="G51" s="86"/>
      <c r="H51" s="86"/>
      <c r="I51" s="86"/>
      <c r="J51" s="86"/>
      <c r="K51" s="87"/>
    </row>
    <row r="52" spans="1:12" ht="27" thickBot="1">
      <c r="A52" s="13">
        <f>C40-C46</f>
        <v>153.86648</v>
      </c>
      <c r="B52" s="45" t="s">
        <v>36</v>
      </c>
      <c r="E52"/>
      <c r="F52" s="98" t="s">
        <v>0</v>
      </c>
      <c r="G52" s="99"/>
      <c r="H52" s="99"/>
      <c r="I52" s="99"/>
      <c r="J52" s="99"/>
      <c r="K52" s="100"/>
    </row>
    <row r="53" spans="1:12" ht="27" thickBot="1">
      <c r="A53" s="14">
        <f>(PI()*A52)/180</f>
        <v>2.6854766844540046</v>
      </c>
      <c r="B53" s="43" t="s">
        <v>37</v>
      </c>
      <c r="E53"/>
      <c r="F53" s="88"/>
      <c r="G53" s="89"/>
      <c r="H53" s="89"/>
      <c r="I53" s="90"/>
      <c r="J53" s="90"/>
      <c r="K53" s="91"/>
    </row>
    <row r="54" spans="1:12" ht="15.75" thickBot="1">
      <c r="E54"/>
      <c r="F54"/>
      <c r="G54"/>
      <c r="H54"/>
      <c r="I54"/>
    </row>
    <row r="55" spans="1:12" ht="47.25" thickBot="1">
      <c r="E55" s="102" t="s">
        <v>40</v>
      </c>
      <c r="F55" s="103"/>
      <c r="G55" s="103"/>
      <c r="H55" s="104"/>
    </row>
    <row r="57" spans="1:12" ht="18.75">
      <c r="A57" s="18" t="s">
        <v>7</v>
      </c>
      <c r="B57" s="18" t="s">
        <v>6</v>
      </c>
      <c r="C57" s="18" t="s">
        <v>23</v>
      </c>
      <c r="D57" s="53" t="s">
        <v>24</v>
      </c>
      <c r="E57" s="92" t="s">
        <v>2</v>
      </c>
      <c r="F57" s="93" t="s">
        <v>3</v>
      </c>
      <c r="G57" s="93" t="s">
        <v>4</v>
      </c>
      <c r="H57" s="93" t="s">
        <v>1</v>
      </c>
      <c r="I57" s="18" t="s">
        <v>8</v>
      </c>
      <c r="J57" s="18" t="s">
        <v>9</v>
      </c>
      <c r="K57" s="29" t="s">
        <v>27</v>
      </c>
      <c r="L57" s="78" t="s">
        <v>28</v>
      </c>
    </row>
    <row r="58" spans="1:12" ht="15.75" thickBot="1">
      <c r="A58" s="10"/>
      <c r="B58" s="10"/>
      <c r="C58" s="10"/>
      <c r="D58" s="10"/>
      <c r="E58" s="10"/>
      <c r="F58" s="10"/>
      <c r="G58" s="10"/>
      <c r="H58" s="39"/>
      <c r="I58" s="39"/>
      <c r="J58" s="39"/>
      <c r="K58" s="10"/>
      <c r="L58" s="10"/>
    </row>
    <row r="59" spans="1:12" ht="21.75" thickBot="1">
      <c r="A59" s="19"/>
      <c r="B59" s="19"/>
      <c r="C59" s="19"/>
      <c r="D59" s="19"/>
      <c r="E59" s="19"/>
      <c r="F59" s="19"/>
      <c r="G59" s="38"/>
      <c r="H59" s="109" t="s">
        <v>33</v>
      </c>
      <c r="I59" s="110"/>
      <c r="J59" s="111"/>
      <c r="K59" s="108" t="s">
        <v>25</v>
      </c>
      <c r="L59" s="19"/>
    </row>
    <row r="60" spans="1:12" ht="15.75" thickBot="1">
      <c r="A60" s="20">
        <v>0</v>
      </c>
      <c r="B60" s="19">
        <v>0</v>
      </c>
      <c r="C60" s="11">
        <f>(PI()*125.25)/180</f>
        <v>2.1860248881228976</v>
      </c>
      <c r="D60" s="19">
        <f>(C60*180)/PI()</f>
        <v>125.25</v>
      </c>
      <c r="E60" s="19">
        <f>SIN($A$25)*SIN($C$36)+COS($A$25)*COS($C$36)*COS(B60)</f>
        <v>0.965422094265322</v>
      </c>
      <c r="F60" s="19">
        <f>SIN($C$36)*SIN($C$42)+COS($C$36)*COS($C$42)*COS($A$53)</f>
        <v>0.87689705103890558</v>
      </c>
      <c r="G60" s="19">
        <f>SIN($A$25)*SIN($C$42)+COS($A$25)*COS($C$42)*COS(B60+$A$53)</f>
        <v>0.72142389132868501</v>
      </c>
      <c r="H60" s="40">
        <f>(E60-$F$63*G60)/(SIN($B$31)*SQRT(1-G60^2))</f>
        <v>0.99982259920691985</v>
      </c>
      <c r="I60" s="40">
        <f>ACOS(H60)</f>
        <v>1.8836456062744977E-2</v>
      </c>
      <c r="J60" s="40">
        <v>0.39212424522009448</v>
      </c>
      <c r="K60" s="21">
        <v>0.39212424522009448</v>
      </c>
      <c r="L60" s="74">
        <v>1.5684969808803779</v>
      </c>
    </row>
    <row r="61" spans="1:12" ht="15.75" thickBot="1">
      <c r="A61" s="22"/>
      <c r="B61" s="23"/>
      <c r="C61" s="23"/>
      <c r="D61" s="23"/>
      <c r="E61" s="23"/>
      <c r="F61" s="23"/>
      <c r="G61" s="23"/>
      <c r="H61" s="26"/>
      <c r="I61" s="26"/>
      <c r="J61" s="26"/>
      <c r="K61" s="23"/>
      <c r="L61" s="75"/>
    </row>
    <row r="62" spans="1:12" ht="21.75" thickBot="1">
      <c r="A62" s="24"/>
      <c r="B62" s="25"/>
      <c r="C62" s="25"/>
      <c r="D62" s="25"/>
      <c r="E62" s="52"/>
      <c r="F62" s="25"/>
      <c r="G62" s="55"/>
      <c r="H62" s="109" t="s">
        <v>34</v>
      </c>
      <c r="I62" s="110"/>
      <c r="J62" s="111"/>
      <c r="K62" s="108" t="s">
        <v>26</v>
      </c>
      <c r="L62" s="12"/>
    </row>
    <row r="63" spans="1:12">
      <c r="A63" s="71">
        <v>30</v>
      </c>
      <c r="B63" s="52">
        <f t="shared" ref="B63:B74" si="0">(A63*PI())/180</f>
        <v>0.52359877559829882</v>
      </c>
      <c r="C63" s="52">
        <f t="shared" ref="C63:C68" si="1">B63+$A$53</f>
        <v>3.2090754600523033</v>
      </c>
      <c r="D63" s="52">
        <f t="shared" ref="D63:D74" si="2">(C63*180)/PI()</f>
        <v>183.86648</v>
      </c>
      <c r="E63" s="52">
        <f>SIN($A$25)*SIN($C$36)+COS($A$25)*COS($C$36)*COS(B63)</f>
        <v>0.92704462851245251</v>
      </c>
      <c r="F63" s="52">
        <f>SIN($C$36)*SIN($C$42)+COS($C$36)*COS($C$42)*COS($A$53)</f>
        <v>0.87689705103890558</v>
      </c>
      <c r="G63" s="52">
        <f>SIN($A$25)*SIN($C$42)+COS($A$25)*COS($C$42)*COS(B63+$A$53)</f>
        <v>0.71784335449598291</v>
      </c>
      <c r="H63" s="56">
        <f>(E63-$F$63*G63)/(SIN($B$31)*SQRT(1-G63^2))</f>
        <v>0.88919627533206769</v>
      </c>
      <c r="I63" s="56">
        <f t="shared" ref="I63:I74" si="3">ACOS(H63)</f>
        <v>0.47521084281409687</v>
      </c>
      <c r="J63" s="56">
        <f t="shared" ref="J63:J74" si="4">(180*I63)/PI()</f>
        <v>27.227575672102518</v>
      </c>
      <c r="K63" s="71">
        <f t="shared" ref="K63:K68" si="5">A63-J63</f>
        <v>2.7724243278974825</v>
      </c>
      <c r="L63" s="76">
        <f>K63*4</f>
        <v>11.08969731158993</v>
      </c>
    </row>
    <row r="64" spans="1:12">
      <c r="A64" s="24">
        <v>60</v>
      </c>
      <c r="B64" s="25">
        <f t="shared" si="0"/>
        <v>1.0471975511965976</v>
      </c>
      <c r="C64" s="52">
        <f t="shared" si="1"/>
        <v>3.7326742356506024</v>
      </c>
      <c r="D64" s="25">
        <f t="shared" si="2"/>
        <v>213.86648</v>
      </c>
      <c r="E64" s="52">
        <f t="shared" ref="E64:E68" si="6">SIN($A$25)*SIN($C$36)+COS($A$25)*COS($C$36)*COS(B64)</f>
        <v>0.82219544220987828</v>
      </c>
      <c r="F64" s="52">
        <f t="shared" ref="F64:F68" si="7">SIN($C$36)*SIN($C$42)+COS($C$36)*COS($C$42)*COS($A$53)</f>
        <v>0.87689705103890558</v>
      </c>
      <c r="G64" s="52">
        <f t="shared" ref="G64:G68" si="8">SIN($A$25)*SIN($C$42)+COS($A$25)*COS($C$42)*COS(B64+$A$53)</f>
        <v>0.72383941918598538</v>
      </c>
      <c r="H64" s="56">
        <f t="shared" ref="H64:H68" si="9">(E64-$F$63*G64)/(SIN($B$31)*SQRT(1-G64^2))</f>
        <v>0.56523803084939783</v>
      </c>
      <c r="I64" s="25">
        <f t="shared" si="3"/>
        <v>0.97007455425516076</v>
      </c>
      <c r="J64" s="25">
        <f t="shared" si="4"/>
        <v>55.581177771855309</v>
      </c>
      <c r="K64" s="24">
        <f t="shared" si="5"/>
        <v>4.4188222281446912</v>
      </c>
      <c r="L64" s="76">
        <f t="shared" ref="L64:L74" si="10">K64*4</f>
        <v>17.675288912578765</v>
      </c>
    </row>
    <row r="65" spans="1:12">
      <c r="A65" s="24">
        <v>90</v>
      </c>
      <c r="B65" s="25">
        <f t="shared" si="0"/>
        <v>1.5707963267948966</v>
      </c>
      <c r="C65" s="25">
        <f t="shared" si="1"/>
        <v>4.2562730112489007</v>
      </c>
      <c r="D65" s="25">
        <f t="shared" si="2"/>
        <v>243.86647999999997</v>
      </c>
      <c r="E65" s="52">
        <f t="shared" si="6"/>
        <v>0.67896879015443445</v>
      </c>
      <c r="F65" s="52">
        <f t="shared" si="7"/>
        <v>0.87689705103890558</v>
      </c>
      <c r="G65" s="52">
        <f t="shared" si="8"/>
        <v>0.73780544470724152</v>
      </c>
      <c r="H65" s="56">
        <f t="shared" si="9"/>
        <v>9.8591356327279445E-2</v>
      </c>
      <c r="I65" s="25">
        <f t="shared" si="3"/>
        <v>1.4720445455588775</v>
      </c>
      <c r="J65" s="25">
        <f t="shared" si="4"/>
        <v>84.341939715776917</v>
      </c>
      <c r="K65" s="24">
        <f t="shared" si="5"/>
        <v>5.6580602842230832</v>
      </c>
      <c r="L65" s="76">
        <f t="shared" si="10"/>
        <v>22.632241136892333</v>
      </c>
    </row>
    <row r="66" spans="1:12">
      <c r="A66" s="24">
        <v>120</v>
      </c>
      <c r="B66" s="25">
        <f t="shared" si="0"/>
        <v>2.0943951023931953</v>
      </c>
      <c r="C66" s="25">
        <f t="shared" si="1"/>
        <v>4.7798717868471998</v>
      </c>
      <c r="D66" s="25">
        <f t="shared" si="2"/>
        <v>273.86647999999997</v>
      </c>
      <c r="E66" s="52">
        <f t="shared" si="6"/>
        <v>0.53574213809899074</v>
      </c>
      <c r="F66" s="52">
        <f t="shared" si="7"/>
        <v>0.87689705103890558</v>
      </c>
      <c r="G66" s="52">
        <f t="shared" si="8"/>
        <v>0.75599924579985844</v>
      </c>
      <c r="H66" s="56">
        <f t="shared" si="9"/>
        <v>-0.40424573619821125</v>
      </c>
      <c r="I66" s="25">
        <f t="shared" si="3"/>
        <v>1.9869503599008085</v>
      </c>
      <c r="J66" s="25">
        <f t="shared" si="4"/>
        <v>113.84386972431629</v>
      </c>
      <c r="K66" s="24">
        <f t="shared" si="5"/>
        <v>6.156130275683708</v>
      </c>
      <c r="L66" s="124">
        <f t="shared" si="10"/>
        <v>24.624521102734832</v>
      </c>
    </row>
    <row r="67" spans="1:12">
      <c r="A67" s="24">
        <v>150</v>
      </c>
      <c r="B67" s="25">
        <f t="shared" si="0"/>
        <v>2.6179938779914944</v>
      </c>
      <c r="C67" s="25">
        <f t="shared" si="1"/>
        <v>5.303470562445499</v>
      </c>
      <c r="D67" s="25">
        <f t="shared" si="2"/>
        <v>303.86647999999997</v>
      </c>
      <c r="E67" s="52">
        <f t="shared" si="6"/>
        <v>0.4308929517964164</v>
      </c>
      <c r="F67" s="52">
        <f t="shared" si="7"/>
        <v>0.87689705103890558</v>
      </c>
      <c r="G67" s="52">
        <f t="shared" si="8"/>
        <v>0.77354580815381679</v>
      </c>
      <c r="H67" s="56">
        <f t="shared" si="9"/>
        <v>-0.81223443803938034</v>
      </c>
      <c r="I67" s="25">
        <f t="shared" si="3"/>
        <v>2.5187687698491006</v>
      </c>
      <c r="J67" s="25">
        <f t="shared" si="4"/>
        <v>144.31482008171167</v>
      </c>
      <c r="K67" s="24">
        <f t="shared" si="5"/>
        <v>5.6851799182883269</v>
      </c>
      <c r="L67" s="76">
        <f t="shared" si="10"/>
        <v>22.740719673153308</v>
      </c>
    </row>
    <row r="68" spans="1:12" ht="15.75" thickBot="1">
      <c r="A68" s="24">
        <v>180</v>
      </c>
      <c r="B68" s="25">
        <f t="shared" si="0"/>
        <v>3.1415926535897931</v>
      </c>
      <c r="C68" s="25">
        <f t="shared" si="1"/>
        <v>5.8270693380437972</v>
      </c>
      <c r="D68" s="25">
        <f t="shared" si="2"/>
        <v>333.86647999999997</v>
      </c>
      <c r="E68" s="52">
        <f t="shared" si="6"/>
        <v>0.39251548604354686</v>
      </c>
      <c r="F68" s="52">
        <f t="shared" si="7"/>
        <v>0.87689705103890558</v>
      </c>
      <c r="G68" s="52">
        <f t="shared" si="8"/>
        <v>0.78574354455643114</v>
      </c>
      <c r="H68" s="56">
        <f t="shared" si="9"/>
        <v>-0.99722873129121103</v>
      </c>
      <c r="I68" s="25">
        <f t="shared" si="3"/>
        <v>3.0671272301514438</v>
      </c>
      <c r="J68" s="25">
        <f t="shared" si="4"/>
        <v>175.73344551732802</v>
      </c>
      <c r="K68" s="24">
        <f t="shared" si="5"/>
        <v>4.2665544826719781</v>
      </c>
      <c r="L68" s="76">
        <f t="shared" si="10"/>
        <v>17.066217930687912</v>
      </c>
    </row>
    <row r="69" spans="1:12" ht="21.75" thickBot="1">
      <c r="A69" s="27"/>
      <c r="B69" s="28"/>
      <c r="C69" s="54"/>
      <c r="D69" s="28"/>
      <c r="E69" s="28"/>
      <c r="F69" s="28"/>
      <c r="G69" s="41"/>
      <c r="H69" s="109" t="s">
        <v>35</v>
      </c>
      <c r="I69" s="110"/>
      <c r="J69" s="111"/>
      <c r="K69" s="112" t="s">
        <v>22</v>
      </c>
      <c r="L69" s="77"/>
    </row>
    <row r="70" spans="1:12">
      <c r="A70" s="27">
        <v>210</v>
      </c>
      <c r="B70" s="28">
        <f t="shared" si="0"/>
        <v>3.6651914291880923</v>
      </c>
      <c r="C70" s="28">
        <f t="shared" ref="C70:C74" si="11">B70+$A$53</f>
        <v>6.3506681136420973</v>
      </c>
      <c r="D70" s="28">
        <f t="shared" si="2"/>
        <v>363.86648000000002</v>
      </c>
      <c r="E70" s="28">
        <f t="shared" ref="E70:E74" si="12">SIN($A$25)*SIN($C$36)+COS($A$25)*COS($C$36)*COS(B70)</f>
        <v>0.4308929517964164</v>
      </c>
      <c r="F70" s="52">
        <f t="shared" ref="F70:F74" si="13">SIN($C$36)*SIN($C$42)+COS($C$36)*COS($C$42)*COS($A$53)</f>
        <v>0.87689705103890558</v>
      </c>
      <c r="G70" s="28">
        <f t="shared" ref="G70:G74" si="14">SIN($A$25)*SIN($C$42)+COS($A$25)*COS($C$42)*COS(B70+$A$53)</f>
        <v>0.78932408138913324</v>
      </c>
      <c r="H70" s="42">
        <f t="shared" ref="H70:H74" si="15">(E70-$F$63*G70)/(SIN($B$31)*SQRT(1-G70^2))</f>
        <v>-0.88526137524831061</v>
      </c>
      <c r="I70" s="28">
        <f t="shared" si="3"/>
        <v>2.6578520214959038</v>
      </c>
      <c r="J70" s="28">
        <f t="shared" si="4"/>
        <v>152.28370340202946</v>
      </c>
      <c r="K70" s="27">
        <f>A70+J70-360</f>
        <v>2.2837034020294595</v>
      </c>
      <c r="L70" s="76">
        <f t="shared" si="10"/>
        <v>9.1348136081178382</v>
      </c>
    </row>
    <row r="71" spans="1:12">
      <c r="A71" s="27">
        <v>240</v>
      </c>
      <c r="B71" s="28">
        <f t="shared" si="0"/>
        <v>4.1887902047863905</v>
      </c>
      <c r="C71" s="28">
        <f t="shared" si="11"/>
        <v>6.8742668892403955</v>
      </c>
      <c r="D71" s="28">
        <f t="shared" si="2"/>
        <v>393.86647999999997</v>
      </c>
      <c r="E71" s="28">
        <f t="shared" si="12"/>
        <v>0.53574213809899052</v>
      </c>
      <c r="F71" s="52">
        <f t="shared" si="13"/>
        <v>0.87689705103890558</v>
      </c>
      <c r="G71" s="28">
        <f t="shared" si="14"/>
        <v>0.78332801669913077</v>
      </c>
      <c r="H71" s="42">
        <f t="shared" si="15"/>
        <v>-0.50588712205060249</v>
      </c>
      <c r="I71" s="28">
        <f t="shared" si="3"/>
        <v>2.1012064107815145</v>
      </c>
      <c r="J71" s="28">
        <f t="shared" si="4"/>
        <v>120.39025922361274</v>
      </c>
      <c r="K71" s="27">
        <f t="shared" ref="K71:K74" si="16">A71+J71-360</f>
        <v>0.39025922361275889</v>
      </c>
      <c r="L71" s="76">
        <f t="shared" si="10"/>
        <v>1.5610368944510356</v>
      </c>
    </row>
    <row r="72" spans="1:12">
      <c r="A72" s="27">
        <v>270</v>
      </c>
      <c r="B72" s="28">
        <f t="shared" si="0"/>
        <v>4.7123889803846897</v>
      </c>
      <c r="C72" s="28">
        <f t="shared" si="11"/>
        <v>7.3978656648386938</v>
      </c>
      <c r="D72" s="28">
        <f t="shared" si="2"/>
        <v>423.86647999999997</v>
      </c>
      <c r="E72" s="28">
        <f t="shared" si="12"/>
        <v>0.67896879015443445</v>
      </c>
      <c r="F72" s="52">
        <f t="shared" si="13"/>
        <v>0.87689705103890558</v>
      </c>
      <c r="G72" s="28">
        <f t="shared" si="14"/>
        <v>0.76936199117787463</v>
      </c>
      <c r="H72" s="42">
        <f t="shared" si="15"/>
        <v>1.4060702293193807E-2</v>
      </c>
      <c r="I72" s="28">
        <f t="shared" si="3"/>
        <v>1.5567351611524902</v>
      </c>
      <c r="J72" s="28">
        <f t="shared" si="4"/>
        <v>89.194354553655771</v>
      </c>
      <c r="K72" s="27">
        <f t="shared" si="16"/>
        <v>-0.80564544634421509</v>
      </c>
      <c r="L72" s="76">
        <f t="shared" si="10"/>
        <v>-3.2225817853768604</v>
      </c>
    </row>
    <row r="73" spans="1:12">
      <c r="A73" s="27">
        <v>300</v>
      </c>
      <c r="B73" s="28">
        <f t="shared" si="0"/>
        <v>5.2359877559829888</v>
      </c>
      <c r="C73" s="28">
        <f t="shared" si="11"/>
        <v>7.9214644404369938</v>
      </c>
      <c r="D73" s="28">
        <f t="shared" si="2"/>
        <v>453.86648000000008</v>
      </c>
      <c r="E73" s="28">
        <f t="shared" si="12"/>
        <v>0.82219544220987828</v>
      </c>
      <c r="F73" s="52">
        <f t="shared" si="13"/>
        <v>0.87689705103890558</v>
      </c>
      <c r="G73" s="28">
        <f t="shared" si="14"/>
        <v>0.7511681900852577</v>
      </c>
      <c r="H73" s="42">
        <f t="shared" si="15"/>
        <v>0.51527827497739742</v>
      </c>
      <c r="I73" s="28">
        <f t="shared" si="3"/>
        <v>1.0294640096567598</v>
      </c>
      <c r="J73" s="28">
        <f t="shared" si="4"/>
        <v>58.983942913947367</v>
      </c>
      <c r="K73" s="27">
        <f t="shared" si="16"/>
        <v>-1.0160570860526263</v>
      </c>
      <c r="L73" s="76">
        <f t="shared" si="10"/>
        <v>-4.0642283442105054</v>
      </c>
    </row>
    <row r="74" spans="1:12">
      <c r="A74" s="27">
        <v>330</v>
      </c>
      <c r="B74" s="28">
        <f t="shared" si="0"/>
        <v>5.7595865315812871</v>
      </c>
      <c r="C74" s="28">
        <f t="shared" si="11"/>
        <v>8.4450632160352921</v>
      </c>
      <c r="D74" s="28">
        <f t="shared" si="2"/>
        <v>483.86648000000002</v>
      </c>
      <c r="E74" s="28">
        <f t="shared" si="12"/>
        <v>0.9270446285124524</v>
      </c>
      <c r="F74" s="52">
        <f t="shared" si="13"/>
        <v>0.87689705103890558</v>
      </c>
      <c r="G74" s="28">
        <f t="shared" si="14"/>
        <v>0.73362162773129935</v>
      </c>
      <c r="H74" s="42">
        <f t="shared" si="15"/>
        <v>0.86862088488608735</v>
      </c>
      <c r="I74" s="28">
        <f t="shared" si="3"/>
        <v>0.51838424140219042</v>
      </c>
      <c r="J74" s="28">
        <f t="shared" si="4"/>
        <v>29.701229198436341</v>
      </c>
      <c r="K74" s="27">
        <f t="shared" si="16"/>
        <v>-0.29877080156364855</v>
      </c>
      <c r="L74" s="76">
        <f t="shared" si="10"/>
        <v>-1.1950832062545942</v>
      </c>
    </row>
    <row r="77" spans="1:12">
      <c r="A77"/>
      <c r="B77"/>
      <c r="C77"/>
      <c r="D77"/>
      <c r="E77"/>
      <c r="F77"/>
      <c r="G77"/>
      <c r="H77"/>
      <c r="I77"/>
      <c r="J77"/>
      <c r="K77"/>
      <c r="L77"/>
    </row>
    <row r="78" spans="1:12">
      <c r="A78"/>
      <c r="B78"/>
      <c r="C78"/>
      <c r="D78"/>
      <c r="E78"/>
      <c r="F78"/>
      <c r="G78"/>
      <c r="H78"/>
      <c r="I78"/>
      <c r="J78"/>
      <c r="K78"/>
      <c r="L78"/>
    </row>
    <row r="79" spans="1:12">
      <c r="A79"/>
      <c r="B79"/>
      <c r="C79"/>
      <c r="D79"/>
      <c r="E79"/>
      <c r="F79"/>
      <c r="G79"/>
      <c r="H79"/>
      <c r="I79"/>
      <c r="J79"/>
      <c r="K79"/>
      <c r="L79"/>
    </row>
    <row r="80" spans="1:12">
      <c r="A80"/>
      <c r="B80"/>
      <c r="C80"/>
      <c r="D80"/>
      <c r="E80"/>
      <c r="F80"/>
      <c r="G80"/>
      <c r="H80"/>
      <c r="I80"/>
      <c r="J80"/>
      <c r="K80"/>
      <c r="L80"/>
    </row>
    <row r="81" spans="1:12">
      <c r="A81"/>
      <c r="B81"/>
      <c r="C81"/>
      <c r="D81"/>
      <c r="E81"/>
      <c r="F81"/>
      <c r="G81"/>
      <c r="H81"/>
      <c r="I81"/>
      <c r="J81"/>
      <c r="K81"/>
      <c r="L81"/>
    </row>
    <row r="82" spans="1:12">
      <c r="A82"/>
      <c r="B82"/>
      <c r="C82"/>
      <c r="D82"/>
      <c r="E82"/>
      <c r="F82"/>
      <c r="G82"/>
      <c r="H82"/>
      <c r="I82"/>
      <c r="J82"/>
      <c r="K82"/>
      <c r="L82"/>
    </row>
    <row r="83" spans="1:12">
      <c r="A83"/>
      <c r="B83"/>
      <c r="C83"/>
      <c r="D83"/>
      <c r="E83"/>
      <c r="F83"/>
      <c r="G83"/>
      <c r="H83"/>
      <c r="I83"/>
      <c r="J83"/>
      <c r="K83"/>
      <c r="L83"/>
    </row>
    <row r="84" spans="1:12">
      <c r="A84"/>
      <c r="B84"/>
      <c r="C84"/>
      <c r="D84"/>
      <c r="E84"/>
      <c r="F84"/>
      <c r="G84"/>
      <c r="H84"/>
      <c r="I84"/>
      <c r="J84"/>
      <c r="K84"/>
      <c r="L84"/>
    </row>
    <row r="85" spans="1:12">
      <c r="A85"/>
      <c r="B85"/>
      <c r="C85"/>
      <c r="D85"/>
      <c r="E85"/>
      <c r="F85"/>
      <c r="G85"/>
      <c r="H85"/>
      <c r="I85"/>
      <c r="J85"/>
      <c r="K85"/>
      <c r="L85"/>
    </row>
    <row r="86" spans="1:12">
      <c r="A86"/>
      <c r="B86"/>
      <c r="C86"/>
      <c r="D86"/>
      <c r="E86"/>
      <c r="F86"/>
      <c r="G86"/>
      <c r="H86"/>
      <c r="I86"/>
      <c r="J86"/>
      <c r="K86"/>
      <c r="L86"/>
    </row>
    <row r="87" spans="1:12">
      <c r="A87"/>
      <c r="B87"/>
      <c r="C87"/>
      <c r="D87"/>
      <c r="E87"/>
      <c r="F87"/>
      <c r="G87"/>
      <c r="H87"/>
      <c r="I87"/>
      <c r="J87"/>
      <c r="K87"/>
      <c r="L87"/>
    </row>
    <row r="88" spans="1:12">
      <c r="A88"/>
      <c r="B88"/>
      <c r="C88"/>
      <c r="D88"/>
      <c r="E88"/>
      <c r="F88"/>
      <c r="G88"/>
      <c r="H88"/>
      <c r="I88"/>
      <c r="J88"/>
      <c r="K88"/>
      <c r="L88"/>
    </row>
    <row r="89" spans="1:12">
      <c r="A89"/>
      <c r="B89"/>
      <c r="C89"/>
      <c r="D89"/>
      <c r="E89"/>
      <c r="F89"/>
      <c r="G89"/>
      <c r="H89"/>
      <c r="I89"/>
      <c r="J89"/>
      <c r="K89"/>
      <c r="L89"/>
    </row>
    <row r="90" spans="1:12">
      <c r="A90"/>
      <c r="B90"/>
      <c r="C90"/>
      <c r="D90"/>
      <c r="E90"/>
      <c r="F90"/>
      <c r="G90"/>
      <c r="H90"/>
      <c r="I90"/>
      <c r="J90"/>
      <c r="K90"/>
      <c r="L90"/>
    </row>
    <row r="91" spans="1:12">
      <c r="A91"/>
      <c r="B91"/>
      <c r="C91"/>
      <c r="D91"/>
      <c r="E91"/>
      <c r="F91"/>
      <c r="G91"/>
      <c r="H91"/>
      <c r="I91"/>
      <c r="J91"/>
      <c r="K91"/>
      <c r="L91"/>
    </row>
    <row r="92" spans="1:12">
      <c r="A92"/>
      <c r="B92"/>
      <c r="C92"/>
      <c r="D92"/>
      <c r="E92"/>
      <c r="F92"/>
      <c r="G92"/>
      <c r="H92"/>
      <c r="I92"/>
      <c r="J92"/>
      <c r="K92"/>
      <c r="L92"/>
    </row>
    <row r="93" spans="1:12">
      <c r="A93"/>
      <c r="B93"/>
      <c r="C93"/>
      <c r="D93"/>
      <c r="E93"/>
      <c r="F93"/>
      <c r="G93"/>
      <c r="H93"/>
      <c r="I93"/>
      <c r="J93"/>
      <c r="K93"/>
      <c r="L93"/>
    </row>
    <row r="94" spans="1:12">
      <c r="A94"/>
      <c r="B94"/>
      <c r="C94"/>
      <c r="D94"/>
      <c r="E94"/>
      <c r="F94"/>
      <c r="G94"/>
      <c r="H94"/>
      <c r="I94"/>
      <c r="J94"/>
      <c r="K94"/>
      <c r="L94"/>
    </row>
    <row r="95" spans="1:12">
      <c r="A95"/>
      <c r="B95"/>
      <c r="C95"/>
      <c r="D95"/>
      <c r="E95"/>
      <c r="F95"/>
      <c r="G95"/>
      <c r="H95"/>
      <c r="I95"/>
      <c r="J95"/>
      <c r="K95"/>
      <c r="L95"/>
    </row>
    <row r="96" spans="1:12">
      <c r="A96"/>
      <c r="B96"/>
      <c r="C96"/>
      <c r="D96"/>
      <c r="E96"/>
      <c r="F96"/>
      <c r="G96"/>
      <c r="H96"/>
      <c r="I96"/>
      <c r="J96"/>
      <c r="K96"/>
      <c r="L96"/>
    </row>
    <row r="97" spans="1:12">
      <c r="A97"/>
      <c r="B97"/>
      <c r="C97"/>
      <c r="D97"/>
      <c r="E97"/>
      <c r="F97"/>
      <c r="G97"/>
      <c r="H97"/>
      <c r="I97"/>
      <c r="J97"/>
      <c r="K97"/>
      <c r="L97"/>
    </row>
    <row r="98" spans="1:12">
      <c r="A98"/>
      <c r="B98"/>
      <c r="C98"/>
      <c r="D98"/>
      <c r="E98"/>
      <c r="F98"/>
      <c r="G98"/>
      <c r="H98"/>
      <c r="I98"/>
      <c r="J98"/>
      <c r="K98"/>
      <c r="L98"/>
    </row>
    <row r="99" spans="1:12">
      <c r="A99"/>
      <c r="B99"/>
      <c r="C99"/>
      <c r="D99"/>
      <c r="E99"/>
      <c r="F99"/>
      <c r="G99"/>
      <c r="H99"/>
      <c r="I99"/>
      <c r="J99"/>
      <c r="K99"/>
      <c r="L99"/>
    </row>
    <row r="100" spans="1:12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>
      <c r="F189" s="101"/>
      <c r="G189" s="101"/>
      <c r="H189" s="101"/>
    </row>
    <row r="190" spans="1:12">
      <c r="F190" s="101"/>
      <c r="G190" s="101"/>
      <c r="H190" s="101"/>
    </row>
    <row r="191" spans="1:12">
      <c r="F191" s="101"/>
      <c r="G191" s="101"/>
      <c r="H191" s="101"/>
    </row>
    <row r="192" spans="1:12">
      <c r="F192" s="101"/>
      <c r="G192" s="101"/>
      <c r="H192" s="10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2"/>
  <sheetViews>
    <sheetView workbookViewId="0">
      <selection activeCell="I8" sqref="I8"/>
    </sheetView>
  </sheetViews>
  <sheetFormatPr baseColWidth="10" defaultRowHeight="15"/>
  <cols>
    <col min="1" max="1" width="18" style="4" customWidth="1"/>
    <col min="2" max="2" width="26.42578125" style="4" customWidth="1"/>
    <col min="3" max="3" width="16.85546875" style="4" customWidth="1"/>
    <col min="4" max="4" width="7.42578125" style="4" customWidth="1"/>
    <col min="5" max="5" width="7.7109375" style="4" customWidth="1"/>
    <col min="6" max="6" width="8.42578125" style="4" customWidth="1"/>
    <col min="7" max="7" width="10.7109375" style="4" customWidth="1"/>
    <col min="8" max="8" width="31.7109375" style="4" customWidth="1"/>
    <col min="9" max="9" width="12.5703125" style="4" customWidth="1"/>
    <col min="10" max="10" width="11.42578125" style="4" customWidth="1"/>
    <col min="11" max="11" width="10" style="4" customWidth="1"/>
    <col min="12" max="12" width="14" style="4" customWidth="1"/>
    <col min="13" max="13" width="18.7109375" customWidth="1"/>
    <col min="14" max="14" width="18" customWidth="1"/>
    <col min="15" max="15" width="19.5703125" customWidth="1"/>
  </cols>
  <sheetData>
    <row r="1" spans="1:12" ht="15.75" thickBot="1">
      <c r="D1"/>
      <c r="E1"/>
      <c r="F1"/>
      <c r="G1"/>
      <c r="H1"/>
      <c r="I1"/>
      <c r="J1"/>
    </row>
    <row r="2" spans="1:12">
      <c r="B2" s="32"/>
      <c r="C2" s="33"/>
      <c r="D2" s="34"/>
      <c r="E2" s="34"/>
      <c r="F2" s="34"/>
      <c r="G2" s="34"/>
      <c r="H2" s="34"/>
      <c r="I2" s="35"/>
      <c r="K2" s="31"/>
      <c r="L2" s="31"/>
    </row>
    <row r="3" spans="1:12" ht="23.25">
      <c r="B3" s="36" t="s">
        <v>29</v>
      </c>
      <c r="C3" s="59" t="s">
        <v>30</v>
      </c>
      <c r="D3" s="59"/>
      <c r="E3" s="59" t="s">
        <v>31</v>
      </c>
      <c r="F3" s="60"/>
      <c r="G3" s="60"/>
      <c r="H3" s="60"/>
      <c r="I3" s="61"/>
    </row>
    <row r="4" spans="1:12" ht="19.5" thickBot="1">
      <c r="B4" s="37"/>
      <c r="C4" s="62"/>
      <c r="D4" s="62"/>
      <c r="E4" s="63" t="s">
        <v>32</v>
      </c>
      <c r="F4" s="63"/>
      <c r="G4" s="62"/>
      <c r="H4" s="62"/>
      <c r="I4" s="64"/>
      <c r="K4" s="31"/>
      <c r="L4" s="31"/>
    </row>
    <row r="5" spans="1:12">
      <c r="D5" s="30"/>
      <c r="E5" s="30"/>
      <c r="F5" s="30"/>
      <c r="G5" s="30"/>
      <c r="H5" s="30"/>
      <c r="I5" s="30"/>
      <c r="J5" s="30"/>
      <c r="K5" s="31"/>
      <c r="L5" s="31"/>
    </row>
    <row r="8" spans="1:12" ht="26.25">
      <c r="I8" s="186" t="s">
        <v>49</v>
      </c>
    </row>
    <row r="9" spans="1:12" ht="26.25">
      <c r="B9" s="185" t="s">
        <v>5</v>
      </c>
      <c r="H9" s="185" t="s">
        <v>45</v>
      </c>
      <c r="I9" s="186" t="s">
        <v>0</v>
      </c>
    </row>
    <row r="10" spans="1:12" ht="15.75" thickBot="1"/>
    <row r="11" spans="1:12" ht="32.25" thickBot="1">
      <c r="A11" s="137" t="s">
        <v>0</v>
      </c>
      <c r="B11" s="138" t="s">
        <v>21</v>
      </c>
      <c r="C11" s="139"/>
      <c r="F11" s="137" t="s">
        <v>0</v>
      </c>
      <c r="G11" s="138" t="s">
        <v>21</v>
      </c>
      <c r="H11" s="139"/>
    </row>
    <row r="12" spans="1:12" ht="15.75" thickBot="1">
      <c r="A12" s="140" t="s">
        <v>17</v>
      </c>
      <c r="B12" s="140" t="s">
        <v>18</v>
      </c>
      <c r="C12" s="140" t="s">
        <v>19</v>
      </c>
      <c r="F12" s="140" t="s">
        <v>17</v>
      </c>
      <c r="G12" s="140" t="s">
        <v>18</v>
      </c>
      <c r="H12" s="140" t="s">
        <v>19</v>
      </c>
    </row>
    <row r="13" spans="1:12" ht="15.75" thickBot="1">
      <c r="A13" s="181" t="s">
        <v>0</v>
      </c>
      <c r="B13" s="181" t="s">
        <v>0</v>
      </c>
      <c r="C13" s="182" t="s">
        <v>0</v>
      </c>
      <c r="F13" s="181" t="s">
        <v>0</v>
      </c>
      <c r="G13" s="181" t="s">
        <v>0</v>
      </c>
      <c r="H13" s="182" t="s">
        <v>0</v>
      </c>
    </row>
    <row r="14" spans="1:12">
      <c r="A14" s="142"/>
      <c r="B14" s="143"/>
      <c r="C14" s="141"/>
      <c r="F14" s="142"/>
      <c r="G14" s="143"/>
      <c r="H14" s="141"/>
    </row>
    <row r="15" spans="1:12" ht="24" thickBot="1">
      <c r="A15" s="144" t="e">
        <f>15*A13+0.25*B13+C13*0.00416</f>
        <v>#VALUE!</v>
      </c>
      <c r="B15" s="145" t="s">
        <v>20</v>
      </c>
      <c r="C15" s="146" t="s">
        <v>50</v>
      </c>
      <c r="F15" s="144" t="e">
        <f>15*F13+0.25*G13+H13*0.00416</f>
        <v>#VALUE!</v>
      </c>
      <c r="G15" s="145" t="s">
        <v>20</v>
      </c>
      <c r="H15" s="146" t="s">
        <v>50</v>
      </c>
    </row>
    <row r="16" spans="1:12" ht="15.75" thickBot="1"/>
    <row r="17" spans="1:11" ht="32.25" thickBot="1">
      <c r="A17" s="137" t="s">
        <v>0</v>
      </c>
      <c r="B17" s="138" t="s">
        <v>21</v>
      </c>
      <c r="C17" s="139"/>
      <c r="F17" s="137" t="s">
        <v>0</v>
      </c>
      <c r="G17" s="138" t="s">
        <v>21</v>
      </c>
      <c r="H17" s="139"/>
    </row>
    <row r="18" spans="1:11" ht="31.5">
      <c r="A18" s="147" t="s">
        <v>52</v>
      </c>
      <c r="B18" s="147" t="s">
        <v>53</v>
      </c>
      <c r="C18" s="147" t="s">
        <v>54</v>
      </c>
      <c r="F18" s="147" t="s">
        <v>55</v>
      </c>
      <c r="G18" s="147" t="s">
        <v>56</v>
      </c>
      <c r="H18" s="147" t="s">
        <v>57</v>
      </c>
    </row>
    <row r="19" spans="1:11" ht="15.75" thickBot="1">
      <c r="A19" s="183" t="s">
        <v>0</v>
      </c>
      <c r="B19" s="183" t="s">
        <v>0</v>
      </c>
      <c r="C19" s="184" t="s">
        <v>0</v>
      </c>
      <c r="F19" s="183" t="s">
        <v>0</v>
      </c>
      <c r="G19" s="183" t="s">
        <v>0</v>
      </c>
      <c r="H19" s="184" t="s">
        <v>0</v>
      </c>
    </row>
    <row r="20" spans="1:11">
      <c r="A20" s="142"/>
      <c r="B20" s="143"/>
      <c r="C20" s="141"/>
      <c r="F20" s="142"/>
      <c r="G20" s="143"/>
      <c r="H20" s="141"/>
    </row>
    <row r="21" spans="1:11" ht="24" thickBot="1">
      <c r="A21" s="148" t="e">
        <f>A19+B19/60+C19/3600</f>
        <v>#VALUE!</v>
      </c>
      <c r="B21" s="145" t="s">
        <v>20</v>
      </c>
      <c r="C21" s="146" t="s">
        <v>51</v>
      </c>
      <c r="F21" s="148" t="e">
        <f>F19+G19/60+H19/3600</f>
        <v>#VALUE!</v>
      </c>
      <c r="G21" s="145" t="s">
        <v>20</v>
      </c>
      <c r="H21" s="146" t="s">
        <v>51</v>
      </c>
    </row>
    <row r="23" spans="1:11" ht="26.25">
      <c r="A23" s="44" t="s">
        <v>16</v>
      </c>
      <c r="G23"/>
      <c r="H23"/>
      <c r="I23"/>
      <c r="J23"/>
      <c r="K23"/>
    </row>
    <row r="24" spans="1:11" ht="31.5">
      <c r="A24" s="48">
        <v>49</v>
      </c>
      <c r="B24" s="15" t="s">
        <v>13</v>
      </c>
      <c r="G24"/>
      <c r="H24"/>
      <c r="I24"/>
      <c r="J24"/>
      <c r="K24"/>
    </row>
    <row r="25" spans="1:11">
      <c r="A25" s="16">
        <f>(PI()*A24)/180</f>
        <v>0.85521133347722145</v>
      </c>
      <c r="B25" s="16" t="s">
        <v>10</v>
      </c>
      <c r="G25"/>
      <c r="H25"/>
      <c r="I25"/>
      <c r="J25"/>
      <c r="K25"/>
    </row>
    <row r="26" spans="1:11">
      <c r="G26"/>
      <c r="H26"/>
      <c r="I26"/>
      <c r="J26"/>
      <c r="K26"/>
    </row>
    <row r="27" spans="1:11" ht="15.75" thickBot="1">
      <c r="G27"/>
      <c r="H27"/>
      <c r="I27"/>
      <c r="J27"/>
      <c r="K27"/>
    </row>
    <row r="28" spans="1:11">
      <c r="B28" s="125" t="s">
        <v>14</v>
      </c>
      <c r="C28" t="s">
        <v>0</v>
      </c>
      <c r="G28"/>
      <c r="H28"/>
      <c r="I28"/>
      <c r="J28"/>
      <c r="K28"/>
    </row>
    <row r="29" spans="1:11" ht="15.75" thickBot="1">
      <c r="B29" s="126" t="s">
        <v>48</v>
      </c>
      <c r="F29" t="s">
        <v>0</v>
      </c>
      <c r="G29"/>
      <c r="H29"/>
      <c r="I29"/>
      <c r="J29"/>
      <c r="K29"/>
    </row>
    <row r="30" spans="1:11" ht="15.75" thickBot="1">
      <c r="B30" s="56" t="e">
        <f>SIN(C36)*SIN(C42)+COS(C36)*COS(C42)*COS(A53)</f>
        <v>#VALUE!</v>
      </c>
    </row>
    <row r="31" spans="1:11">
      <c r="B31" s="66" t="e">
        <f>ACOS(B30)</f>
        <v>#VALUE!</v>
      </c>
      <c r="C31" s="57" t="s">
        <v>10</v>
      </c>
      <c r="E31"/>
      <c r="F31"/>
      <c r="G31"/>
      <c r="H31"/>
      <c r="I31"/>
    </row>
    <row r="32" spans="1:11">
      <c r="B32" s="70" t="e">
        <f>(B31*180)/PI()</f>
        <v>#VALUE!</v>
      </c>
      <c r="C32" s="58" t="s">
        <v>13</v>
      </c>
      <c r="E32"/>
      <c r="F32"/>
      <c r="G32"/>
      <c r="H32"/>
      <c r="I32"/>
    </row>
    <row r="33" spans="1:11" ht="26.25">
      <c r="E33"/>
      <c r="F33"/>
      <c r="G33" s="79" t="s">
        <v>0</v>
      </c>
      <c r="H33" s="79" t="s">
        <v>0</v>
      </c>
      <c r="I33" s="79"/>
      <c r="J33" s="79"/>
    </row>
    <row r="36" spans="1:11">
      <c r="A36" s="49" t="s">
        <v>11</v>
      </c>
      <c r="B36" s="6" t="s">
        <v>43</v>
      </c>
      <c r="C36" s="65" t="e">
        <f>(C37*PI())/180</f>
        <v>#VALUE!</v>
      </c>
      <c r="D36" s="5" t="s">
        <v>10</v>
      </c>
    </row>
    <row r="37" spans="1:11" ht="15.75" thickBot="1">
      <c r="C37" s="105" t="e">
        <f>F21</f>
        <v>#VALUE!</v>
      </c>
      <c r="D37" s="106" t="s">
        <v>13</v>
      </c>
    </row>
    <row r="39" spans="1:11" ht="15.75" thickBot="1">
      <c r="A39" s="49" t="s">
        <v>12</v>
      </c>
      <c r="B39" s="6" t="s">
        <v>43</v>
      </c>
      <c r="C39" s="65" t="e">
        <f>(C40*PI())/180</f>
        <v>#VALUE!</v>
      </c>
      <c r="D39" s="5" t="s">
        <v>10</v>
      </c>
      <c r="E39"/>
    </row>
    <row r="40" spans="1:11" ht="29.25" thickBot="1">
      <c r="C40" s="67" t="e">
        <f>F15</f>
        <v>#VALUE!</v>
      </c>
      <c r="D40" s="50" t="s">
        <v>13</v>
      </c>
      <c r="E40"/>
      <c r="F40" s="95" t="s">
        <v>41</v>
      </c>
      <c r="G40" s="96"/>
      <c r="H40" s="96"/>
      <c r="I40" s="96"/>
      <c r="J40" s="96"/>
      <c r="K40" s="97"/>
    </row>
    <row r="41" spans="1:11">
      <c r="E41"/>
      <c r="F41" s="80"/>
      <c r="G41" s="81"/>
      <c r="H41" s="81"/>
      <c r="I41" s="81"/>
      <c r="J41" s="82"/>
      <c r="K41" s="83"/>
    </row>
    <row r="42" spans="1:11">
      <c r="A42" s="49" t="s">
        <v>11</v>
      </c>
      <c r="B42" s="47" t="s">
        <v>5</v>
      </c>
      <c r="C42" s="65" t="e">
        <f>(C43*PI())/180</f>
        <v>#VALUE!</v>
      </c>
      <c r="D42" s="5" t="s">
        <v>10</v>
      </c>
      <c r="E42"/>
      <c r="F42" s="84"/>
      <c r="G42" s="85"/>
      <c r="H42" s="85"/>
      <c r="I42" s="85"/>
      <c r="J42" s="86"/>
      <c r="K42" s="87"/>
    </row>
    <row r="43" spans="1:11" ht="15.75" thickBot="1">
      <c r="C43" s="69" t="e">
        <f>A21</f>
        <v>#VALUE!</v>
      </c>
      <c r="D43" s="51" t="s">
        <v>13</v>
      </c>
      <c r="E43"/>
      <c r="F43" s="84"/>
      <c r="G43" s="85"/>
      <c r="H43" s="85"/>
      <c r="I43" s="85"/>
      <c r="J43" s="94" t="s">
        <v>0</v>
      </c>
      <c r="K43" s="87"/>
    </row>
    <row r="44" spans="1:11">
      <c r="E44"/>
      <c r="F44" s="84"/>
      <c r="G44" s="85"/>
      <c r="H44" s="85"/>
      <c r="I44" s="85"/>
      <c r="J44" s="86"/>
      <c r="K44" s="87"/>
    </row>
    <row r="45" spans="1:11">
      <c r="A45" s="49" t="s">
        <v>12</v>
      </c>
      <c r="B45" s="47" t="s">
        <v>5</v>
      </c>
      <c r="C45" s="65" t="e">
        <f>(C46*PI())/180</f>
        <v>#VALUE!</v>
      </c>
      <c r="D45" s="5" t="s">
        <v>10</v>
      </c>
      <c r="E45"/>
      <c r="F45" s="84"/>
      <c r="G45" s="85"/>
      <c r="H45" s="85"/>
      <c r="I45" s="86"/>
      <c r="J45" s="86"/>
      <c r="K45" s="87"/>
    </row>
    <row r="46" spans="1:11">
      <c r="C46" s="115" t="e">
        <f>A15</f>
        <v>#VALUE!</v>
      </c>
      <c r="D46" s="51" t="s">
        <v>13</v>
      </c>
      <c r="E46"/>
      <c r="F46" s="84"/>
      <c r="G46" s="86"/>
      <c r="H46" s="86"/>
      <c r="I46" s="86"/>
      <c r="J46" s="94" t="s">
        <v>0</v>
      </c>
      <c r="K46" s="87"/>
    </row>
    <row r="47" spans="1:11">
      <c r="C47" s="4" t="s">
        <v>0</v>
      </c>
      <c r="E47"/>
      <c r="F47" s="84"/>
      <c r="G47" s="86"/>
      <c r="H47" s="86"/>
      <c r="I47" s="86"/>
      <c r="J47" s="86"/>
      <c r="K47" s="87"/>
    </row>
    <row r="48" spans="1:11">
      <c r="E48"/>
      <c r="F48" s="84"/>
      <c r="G48" s="86"/>
      <c r="H48" s="86"/>
      <c r="I48" s="86"/>
      <c r="J48" s="86"/>
      <c r="K48" s="87"/>
    </row>
    <row r="49" spans="1:16" ht="15.75" thickBot="1">
      <c r="E49"/>
      <c r="F49" s="84"/>
      <c r="G49" s="86"/>
      <c r="H49" s="86"/>
      <c r="I49" s="86"/>
      <c r="J49" s="86"/>
      <c r="K49" s="87"/>
    </row>
    <row r="50" spans="1:16" ht="27" thickBot="1">
      <c r="A50" s="46" t="s">
        <v>38</v>
      </c>
      <c r="E50"/>
      <c r="F50" s="84"/>
      <c r="G50" s="86"/>
      <c r="H50" s="86"/>
      <c r="I50" s="86"/>
      <c r="J50" s="86"/>
      <c r="K50" s="87"/>
    </row>
    <row r="51" spans="1:16" ht="15.75" thickBot="1">
      <c r="A51" s="117" t="s">
        <v>39</v>
      </c>
      <c r="B51" s="107"/>
      <c r="E51"/>
      <c r="F51" s="84"/>
      <c r="G51" s="86"/>
      <c r="H51" s="86"/>
      <c r="I51" s="86"/>
      <c r="J51" s="86"/>
      <c r="K51" s="87"/>
    </row>
    <row r="52" spans="1:16" ht="27" thickBot="1">
      <c r="A52" s="13" t="e">
        <f>C40-C46</f>
        <v>#VALUE!</v>
      </c>
      <c r="B52" s="45" t="s">
        <v>36</v>
      </c>
      <c r="E52"/>
      <c r="F52" s="98" t="s">
        <v>0</v>
      </c>
      <c r="G52" s="99"/>
      <c r="H52" s="99"/>
      <c r="I52" s="99"/>
      <c r="J52" s="99"/>
      <c r="K52" s="100"/>
    </row>
    <row r="53" spans="1:16" ht="27" thickBot="1">
      <c r="A53" s="14" t="e">
        <f>(PI()*A52)/180</f>
        <v>#VALUE!</v>
      </c>
      <c r="B53" s="43" t="s">
        <v>37</v>
      </c>
      <c r="E53"/>
      <c r="F53" s="88"/>
      <c r="G53" s="89"/>
      <c r="H53" s="89"/>
      <c r="I53" s="90"/>
      <c r="J53" s="90"/>
      <c r="K53" s="91"/>
    </row>
    <row r="54" spans="1:16" ht="15.75" thickBot="1">
      <c r="E54"/>
      <c r="F54"/>
      <c r="G54"/>
      <c r="H54"/>
      <c r="I54"/>
    </row>
    <row r="55" spans="1:16" ht="47.25" thickBot="1">
      <c r="E55" s="102" t="s">
        <v>40</v>
      </c>
      <c r="F55" s="103"/>
      <c r="G55" s="103"/>
      <c r="H55" s="104"/>
    </row>
    <row r="57" spans="1:16" ht="18.75">
      <c r="A57" s="18" t="s">
        <v>7</v>
      </c>
      <c r="B57" s="18" t="s">
        <v>6</v>
      </c>
      <c r="C57" s="18" t="s">
        <v>23</v>
      </c>
      <c r="D57" s="53" t="s">
        <v>24</v>
      </c>
      <c r="E57" s="92" t="s">
        <v>2</v>
      </c>
      <c r="F57" s="93" t="s">
        <v>3</v>
      </c>
      <c r="G57" s="93" t="s">
        <v>4</v>
      </c>
      <c r="H57" s="93" t="s">
        <v>1</v>
      </c>
      <c r="I57" s="18" t="s">
        <v>8</v>
      </c>
      <c r="J57" s="18" t="s">
        <v>9</v>
      </c>
      <c r="K57" s="29" t="s">
        <v>27</v>
      </c>
      <c r="L57" s="78" t="s">
        <v>28</v>
      </c>
    </row>
    <row r="58" spans="1:16" ht="15.75" thickBot="1">
      <c r="A58" s="10"/>
      <c r="B58" s="10"/>
      <c r="C58" s="10"/>
      <c r="D58" s="10"/>
      <c r="E58" s="10"/>
      <c r="F58" s="10"/>
      <c r="G58" s="10"/>
      <c r="H58" s="39"/>
      <c r="I58" s="39"/>
      <c r="J58" s="39"/>
      <c r="K58" s="10"/>
      <c r="L58" s="10"/>
      <c r="M58" s="8"/>
      <c r="N58" s="8"/>
      <c r="O58" s="8"/>
      <c r="P58" s="8"/>
    </row>
    <row r="59" spans="1:16" ht="16.5" thickBot="1">
      <c r="A59" s="118"/>
      <c r="B59" s="19"/>
      <c r="C59" s="19"/>
      <c r="D59" s="19"/>
      <c r="E59" s="19"/>
      <c r="F59" s="19"/>
      <c r="G59" s="38"/>
      <c r="H59" s="109" t="s">
        <v>33</v>
      </c>
      <c r="I59" s="110"/>
      <c r="J59" s="111"/>
      <c r="K59" s="127" t="s">
        <v>25</v>
      </c>
      <c r="L59" s="19"/>
      <c r="M59" s="8"/>
      <c r="N59" s="8"/>
      <c r="O59" s="8"/>
      <c r="P59" s="8"/>
    </row>
    <row r="60" spans="1:16" ht="15.75" thickBot="1">
      <c r="A60" s="119">
        <v>0</v>
      </c>
      <c r="B60" s="19">
        <v>0</v>
      </c>
      <c r="C60" s="11">
        <f>(PI()*125.25)/180</f>
        <v>2.1860248881228976</v>
      </c>
      <c r="D60" s="19">
        <f>(C60*180)/PI()</f>
        <v>125.25</v>
      </c>
      <c r="E60" s="19" t="e">
        <f>SIN($A$25)*SIN($C$36)+COS($A$25)*COS($C$36)*COS(B60)</f>
        <v>#VALUE!</v>
      </c>
      <c r="F60" s="19" t="e">
        <f>SIN($C$36)*SIN($C$42)+COS($C$36)*COS($C$42)*COS($A$53)</f>
        <v>#VALUE!</v>
      </c>
      <c r="G60" s="19" t="e">
        <f>SIN($A$25)*SIN($C$42)+COS($A$25)*COS($C$42)*COS(B60+$A$53)</f>
        <v>#VALUE!</v>
      </c>
      <c r="H60" s="40" t="e">
        <f>(E60-$F$63*G60)/(SIN($B$31)*SQRT(1-G60^2))</f>
        <v>#VALUE!</v>
      </c>
      <c r="I60" s="40" t="e">
        <f>ACOS(H60)</f>
        <v>#VALUE!</v>
      </c>
      <c r="J60" s="40">
        <v>0.39212424522009448</v>
      </c>
      <c r="K60" s="21">
        <v>0.39212424522009448</v>
      </c>
      <c r="L60" s="74">
        <v>1.5684969808803779</v>
      </c>
    </row>
    <row r="61" spans="1:16" ht="15.75" thickBot="1">
      <c r="A61" s="120"/>
      <c r="B61" s="23"/>
      <c r="C61" s="23"/>
      <c r="D61" s="23"/>
      <c r="E61" s="23"/>
      <c r="F61" s="23"/>
      <c r="G61" s="23"/>
      <c r="H61" s="26"/>
      <c r="I61" s="26"/>
      <c r="J61" s="26"/>
      <c r="K61" s="23"/>
      <c r="L61" s="75"/>
      <c r="M61" s="8"/>
    </row>
    <row r="62" spans="1:16" ht="16.5" thickBot="1">
      <c r="A62" s="121"/>
      <c r="B62" s="25"/>
      <c r="C62" s="25"/>
      <c r="D62" s="25"/>
      <c r="E62" s="52"/>
      <c r="F62" s="25"/>
      <c r="G62" s="55"/>
      <c r="H62" s="109" t="s">
        <v>34</v>
      </c>
      <c r="I62" s="110"/>
      <c r="J62" s="111"/>
      <c r="K62" s="127" t="s">
        <v>26</v>
      </c>
      <c r="L62" s="12"/>
    </row>
    <row r="63" spans="1:16">
      <c r="A63" s="122">
        <v>30</v>
      </c>
      <c r="B63" s="52">
        <f t="shared" ref="B63:B74" si="0">(A63*PI())/180</f>
        <v>0.52359877559829882</v>
      </c>
      <c r="C63" s="52" t="e">
        <f t="shared" ref="C63:C68" si="1">B63+$A$53</f>
        <v>#VALUE!</v>
      </c>
      <c r="D63" s="52" t="e">
        <f t="shared" ref="D63:D74" si="2">(C63*180)/PI()</f>
        <v>#VALUE!</v>
      </c>
      <c r="E63" s="52" t="e">
        <f>SIN($A$25)*SIN($C$36)+COS($A$25)*COS($C$36)*COS(B63)</f>
        <v>#VALUE!</v>
      </c>
      <c r="F63" s="52" t="e">
        <f>SIN($C$36)*SIN($C$42)+COS($C$36)*COS($C$42)*COS($A$53)</f>
        <v>#VALUE!</v>
      </c>
      <c r="G63" s="52" t="e">
        <f>SIN($A$25)*SIN($C$42)+COS($A$25)*COS($C$42)*COS(B63+$A$53)</f>
        <v>#VALUE!</v>
      </c>
      <c r="H63" s="56" t="e">
        <f t="shared" ref="H63:H68" si="3">(E63-$F$63*G63)/(SIN($B$31)*SQRT(1-G63^2))</f>
        <v>#VALUE!</v>
      </c>
      <c r="I63" s="56" t="e">
        <f t="shared" ref="I63:I74" si="4">ACOS(H63)</f>
        <v>#VALUE!</v>
      </c>
      <c r="J63" s="56" t="e">
        <f t="shared" ref="J63:J74" si="5">(180*I63)/PI()</f>
        <v>#VALUE!</v>
      </c>
      <c r="K63" s="71" t="e">
        <f t="shared" ref="K63:K68" si="6">A63-J63</f>
        <v>#VALUE!</v>
      </c>
      <c r="L63" s="76" t="e">
        <f>K63*4</f>
        <v>#VALUE!</v>
      </c>
    </row>
    <row r="64" spans="1:16">
      <c r="A64" s="121">
        <v>60</v>
      </c>
      <c r="B64" s="25">
        <f t="shared" si="0"/>
        <v>1.0471975511965976</v>
      </c>
      <c r="C64" s="52" t="e">
        <f t="shared" si="1"/>
        <v>#VALUE!</v>
      </c>
      <c r="D64" s="25" t="e">
        <f t="shared" si="2"/>
        <v>#VALUE!</v>
      </c>
      <c r="E64" s="52" t="e">
        <f t="shared" ref="E64:E68" si="7">SIN($A$25)*SIN($C$36)+COS($A$25)*COS($C$36)*COS(B64)</f>
        <v>#VALUE!</v>
      </c>
      <c r="F64" s="52" t="e">
        <f t="shared" ref="F64:F68" si="8">SIN($C$36)*SIN($C$42)+COS($C$36)*COS($C$42)*COS($A$53)</f>
        <v>#VALUE!</v>
      </c>
      <c r="G64" s="52" t="e">
        <f t="shared" ref="G64:G68" si="9">SIN($A$25)*SIN($C$42)+COS($A$25)*COS($C$42)*COS(B64+$A$53)</f>
        <v>#VALUE!</v>
      </c>
      <c r="H64" s="56" t="e">
        <f t="shared" si="3"/>
        <v>#VALUE!</v>
      </c>
      <c r="I64" s="25" t="e">
        <f t="shared" si="4"/>
        <v>#VALUE!</v>
      </c>
      <c r="J64" s="25" t="e">
        <f t="shared" si="5"/>
        <v>#VALUE!</v>
      </c>
      <c r="K64" s="24" t="e">
        <f t="shared" si="6"/>
        <v>#VALUE!</v>
      </c>
      <c r="L64" s="76" t="e">
        <f t="shared" ref="L64:L74" si="10">K64*4</f>
        <v>#VALUE!</v>
      </c>
    </row>
    <row r="65" spans="1:16">
      <c r="A65" s="121">
        <v>90</v>
      </c>
      <c r="B65" s="25">
        <f t="shared" si="0"/>
        <v>1.5707963267948966</v>
      </c>
      <c r="C65" s="25" t="e">
        <f t="shared" si="1"/>
        <v>#VALUE!</v>
      </c>
      <c r="D65" s="25" t="e">
        <f t="shared" si="2"/>
        <v>#VALUE!</v>
      </c>
      <c r="E65" s="52" t="e">
        <f t="shared" si="7"/>
        <v>#VALUE!</v>
      </c>
      <c r="F65" s="52" t="e">
        <f t="shared" si="8"/>
        <v>#VALUE!</v>
      </c>
      <c r="G65" s="52" t="e">
        <f t="shared" si="9"/>
        <v>#VALUE!</v>
      </c>
      <c r="H65" s="56" t="e">
        <f t="shared" si="3"/>
        <v>#VALUE!</v>
      </c>
      <c r="I65" s="25" t="e">
        <f t="shared" si="4"/>
        <v>#VALUE!</v>
      </c>
      <c r="J65" s="25" t="e">
        <f t="shared" si="5"/>
        <v>#VALUE!</v>
      </c>
      <c r="K65" s="24" t="e">
        <f t="shared" si="6"/>
        <v>#VALUE!</v>
      </c>
      <c r="L65" s="76" t="e">
        <f t="shared" si="10"/>
        <v>#VALUE!</v>
      </c>
    </row>
    <row r="66" spans="1:16">
      <c r="A66" s="121">
        <v>120</v>
      </c>
      <c r="B66" s="25">
        <f t="shared" si="0"/>
        <v>2.0943951023931953</v>
      </c>
      <c r="C66" s="25" t="e">
        <f t="shared" si="1"/>
        <v>#VALUE!</v>
      </c>
      <c r="D66" s="25" t="e">
        <f t="shared" si="2"/>
        <v>#VALUE!</v>
      </c>
      <c r="E66" s="52" t="e">
        <f t="shared" si="7"/>
        <v>#VALUE!</v>
      </c>
      <c r="F66" s="52" t="e">
        <f t="shared" si="8"/>
        <v>#VALUE!</v>
      </c>
      <c r="G66" s="52" t="e">
        <f t="shared" si="9"/>
        <v>#VALUE!</v>
      </c>
      <c r="H66" s="56" t="e">
        <f t="shared" si="3"/>
        <v>#VALUE!</v>
      </c>
      <c r="I66" s="25" t="e">
        <f t="shared" si="4"/>
        <v>#VALUE!</v>
      </c>
      <c r="J66" s="25" t="e">
        <f t="shared" si="5"/>
        <v>#VALUE!</v>
      </c>
      <c r="K66" s="24" t="e">
        <f t="shared" si="6"/>
        <v>#VALUE!</v>
      </c>
      <c r="L66" s="76" t="e">
        <f t="shared" si="10"/>
        <v>#VALUE!</v>
      </c>
    </row>
    <row r="67" spans="1:16">
      <c r="A67" s="121">
        <v>150</v>
      </c>
      <c r="B67" s="25">
        <f t="shared" si="0"/>
        <v>2.6179938779914944</v>
      </c>
      <c r="C67" s="25" t="e">
        <f t="shared" si="1"/>
        <v>#VALUE!</v>
      </c>
      <c r="D67" s="25" t="e">
        <f t="shared" si="2"/>
        <v>#VALUE!</v>
      </c>
      <c r="E67" s="52" t="e">
        <f t="shared" si="7"/>
        <v>#VALUE!</v>
      </c>
      <c r="F67" s="52" t="e">
        <f t="shared" si="8"/>
        <v>#VALUE!</v>
      </c>
      <c r="G67" s="52" t="e">
        <f t="shared" si="9"/>
        <v>#VALUE!</v>
      </c>
      <c r="H67" s="56" t="e">
        <f t="shared" si="3"/>
        <v>#VALUE!</v>
      </c>
      <c r="I67" s="25" t="e">
        <f t="shared" si="4"/>
        <v>#VALUE!</v>
      </c>
      <c r="J67" s="25" t="e">
        <f t="shared" si="5"/>
        <v>#VALUE!</v>
      </c>
      <c r="K67" s="24" t="e">
        <f t="shared" si="6"/>
        <v>#VALUE!</v>
      </c>
      <c r="L67" s="76" t="e">
        <f t="shared" si="10"/>
        <v>#VALUE!</v>
      </c>
    </row>
    <row r="68" spans="1:16" ht="15.75" thickBot="1">
      <c r="A68" s="121">
        <v>180</v>
      </c>
      <c r="B68" s="25">
        <f t="shared" si="0"/>
        <v>3.1415926535897931</v>
      </c>
      <c r="C68" s="25" t="e">
        <f t="shared" si="1"/>
        <v>#VALUE!</v>
      </c>
      <c r="D68" s="25" t="e">
        <f t="shared" si="2"/>
        <v>#VALUE!</v>
      </c>
      <c r="E68" s="52" t="e">
        <f t="shared" si="7"/>
        <v>#VALUE!</v>
      </c>
      <c r="F68" s="52" t="e">
        <f t="shared" si="8"/>
        <v>#VALUE!</v>
      </c>
      <c r="G68" s="52" t="e">
        <f t="shared" si="9"/>
        <v>#VALUE!</v>
      </c>
      <c r="H68" s="56" t="e">
        <f t="shared" si="3"/>
        <v>#VALUE!</v>
      </c>
      <c r="I68" s="25" t="e">
        <f t="shared" si="4"/>
        <v>#VALUE!</v>
      </c>
      <c r="J68" s="25" t="e">
        <f t="shared" si="5"/>
        <v>#VALUE!</v>
      </c>
      <c r="K68" s="24" t="e">
        <f t="shared" si="6"/>
        <v>#VALUE!</v>
      </c>
      <c r="L68" s="76" t="e">
        <f t="shared" si="10"/>
        <v>#VALUE!</v>
      </c>
      <c r="M68" s="8"/>
      <c r="N68" s="8"/>
      <c r="O68" s="8"/>
      <c r="P68" s="8"/>
    </row>
    <row r="69" spans="1:16" ht="16.5" thickBot="1">
      <c r="A69" s="123"/>
      <c r="B69" s="28"/>
      <c r="C69" s="54"/>
      <c r="D69" s="28"/>
      <c r="E69" s="28"/>
      <c r="F69" s="28"/>
      <c r="G69" s="41"/>
      <c r="H69" s="109" t="s">
        <v>35</v>
      </c>
      <c r="I69" s="110"/>
      <c r="J69" s="111"/>
      <c r="K69" s="128" t="s">
        <v>22</v>
      </c>
      <c r="L69" s="77"/>
    </row>
    <row r="70" spans="1:16">
      <c r="A70" s="123">
        <v>210</v>
      </c>
      <c r="B70" s="28">
        <f t="shared" si="0"/>
        <v>3.6651914291880923</v>
      </c>
      <c r="C70" s="28" t="e">
        <f t="shared" ref="C70:C74" si="11">B70+$A$53</f>
        <v>#VALUE!</v>
      </c>
      <c r="D70" s="28" t="e">
        <f t="shared" si="2"/>
        <v>#VALUE!</v>
      </c>
      <c r="E70" s="28" t="e">
        <f t="shared" ref="E70:E74" si="12">SIN($A$25)*SIN($C$36)+COS($A$25)*COS($C$36)*COS(B70)</f>
        <v>#VALUE!</v>
      </c>
      <c r="F70" s="52" t="e">
        <f t="shared" ref="F70:F74" si="13">SIN($C$36)*SIN($C$42)+COS($C$36)*COS($C$42)*COS($A$53)</f>
        <v>#VALUE!</v>
      </c>
      <c r="G70" s="28" t="e">
        <f t="shared" ref="G70:G74" si="14">SIN($A$25)*SIN($C$42)+COS($A$25)*COS($C$42)*COS(B70+$A$53)</f>
        <v>#VALUE!</v>
      </c>
      <c r="H70" s="42" t="e">
        <f>(E70-$F$63*G70)/(SIN($B$31)*SQRT(1-G70^2))</f>
        <v>#VALUE!</v>
      </c>
      <c r="I70" s="28" t="e">
        <f t="shared" si="4"/>
        <v>#VALUE!</v>
      </c>
      <c r="J70" s="28" t="e">
        <f t="shared" si="5"/>
        <v>#VALUE!</v>
      </c>
      <c r="K70" s="27" t="e">
        <f>A70+J70-360</f>
        <v>#VALUE!</v>
      </c>
      <c r="L70" s="76" t="e">
        <f t="shared" si="10"/>
        <v>#VALUE!</v>
      </c>
    </row>
    <row r="71" spans="1:16">
      <c r="A71" s="123">
        <v>240</v>
      </c>
      <c r="B71" s="28">
        <f t="shared" si="0"/>
        <v>4.1887902047863905</v>
      </c>
      <c r="C71" s="28" t="e">
        <f t="shared" si="11"/>
        <v>#VALUE!</v>
      </c>
      <c r="D71" s="28" t="e">
        <f t="shared" si="2"/>
        <v>#VALUE!</v>
      </c>
      <c r="E71" s="28" t="e">
        <f t="shared" si="12"/>
        <v>#VALUE!</v>
      </c>
      <c r="F71" s="52" t="e">
        <f t="shared" si="13"/>
        <v>#VALUE!</v>
      </c>
      <c r="G71" s="28" t="e">
        <f t="shared" si="14"/>
        <v>#VALUE!</v>
      </c>
      <c r="H71" s="42" t="e">
        <f>(E71-$F$63*G71)/(SIN($B$31)*SQRT(1-G71^2))</f>
        <v>#VALUE!</v>
      </c>
      <c r="I71" s="28" t="e">
        <f t="shared" si="4"/>
        <v>#VALUE!</v>
      </c>
      <c r="J71" s="28" t="e">
        <f t="shared" si="5"/>
        <v>#VALUE!</v>
      </c>
      <c r="K71" s="27" t="e">
        <f>A71+J71-360</f>
        <v>#VALUE!</v>
      </c>
      <c r="L71" s="76" t="e">
        <f t="shared" si="10"/>
        <v>#VALUE!</v>
      </c>
    </row>
    <row r="72" spans="1:16">
      <c r="A72" s="123">
        <v>270</v>
      </c>
      <c r="B72" s="28">
        <f t="shared" si="0"/>
        <v>4.7123889803846897</v>
      </c>
      <c r="C72" s="28" t="e">
        <f t="shared" si="11"/>
        <v>#VALUE!</v>
      </c>
      <c r="D72" s="28" t="e">
        <f t="shared" si="2"/>
        <v>#VALUE!</v>
      </c>
      <c r="E72" s="28" t="e">
        <f t="shared" si="12"/>
        <v>#VALUE!</v>
      </c>
      <c r="F72" s="52" t="e">
        <f t="shared" si="13"/>
        <v>#VALUE!</v>
      </c>
      <c r="G72" s="28" t="e">
        <f t="shared" si="14"/>
        <v>#VALUE!</v>
      </c>
      <c r="H72" s="42" t="e">
        <f>(E72-$F$63*G72)/(SIN($B$31)*SQRT(1-G72^2))</f>
        <v>#VALUE!</v>
      </c>
      <c r="I72" s="28" t="e">
        <f t="shared" si="4"/>
        <v>#VALUE!</v>
      </c>
      <c r="J72" s="28" t="e">
        <f t="shared" si="5"/>
        <v>#VALUE!</v>
      </c>
      <c r="K72" s="27" t="e">
        <f>A72+J72-360</f>
        <v>#VALUE!</v>
      </c>
      <c r="L72" s="76" t="e">
        <f t="shared" si="10"/>
        <v>#VALUE!</v>
      </c>
    </row>
    <row r="73" spans="1:16">
      <c r="A73" s="123">
        <v>300</v>
      </c>
      <c r="B73" s="28">
        <f t="shared" si="0"/>
        <v>5.2359877559829888</v>
      </c>
      <c r="C73" s="28" t="e">
        <f t="shared" si="11"/>
        <v>#VALUE!</v>
      </c>
      <c r="D73" s="28" t="e">
        <f t="shared" si="2"/>
        <v>#VALUE!</v>
      </c>
      <c r="E73" s="28" t="e">
        <f t="shared" si="12"/>
        <v>#VALUE!</v>
      </c>
      <c r="F73" s="52" t="e">
        <f t="shared" si="13"/>
        <v>#VALUE!</v>
      </c>
      <c r="G73" s="28" t="e">
        <f t="shared" si="14"/>
        <v>#VALUE!</v>
      </c>
      <c r="H73" s="42" t="e">
        <f>(E73-$F$63*G73)/(SIN($B$31)*SQRT(1-G73^2))</f>
        <v>#VALUE!</v>
      </c>
      <c r="I73" s="28" t="e">
        <f t="shared" si="4"/>
        <v>#VALUE!</v>
      </c>
      <c r="J73" s="28" t="e">
        <f t="shared" si="5"/>
        <v>#VALUE!</v>
      </c>
      <c r="K73" s="27" t="e">
        <f>A73+J73-360</f>
        <v>#VALUE!</v>
      </c>
      <c r="L73" s="76" t="e">
        <f t="shared" si="10"/>
        <v>#VALUE!</v>
      </c>
    </row>
    <row r="74" spans="1:16">
      <c r="A74" s="123">
        <v>330</v>
      </c>
      <c r="B74" s="28">
        <f t="shared" si="0"/>
        <v>5.7595865315812871</v>
      </c>
      <c r="C74" s="28" t="e">
        <f t="shared" si="11"/>
        <v>#VALUE!</v>
      </c>
      <c r="D74" s="28" t="e">
        <f t="shared" si="2"/>
        <v>#VALUE!</v>
      </c>
      <c r="E74" s="28" t="e">
        <f t="shared" si="12"/>
        <v>#VALUE!</v>
      </c>
      <c r="F74" s="52" t="e">
        <f t="shared" si="13"/>
        <v>#VALUE!</v>
      </c>
      <c r="G74" s="28" t="e">
        <f t="shared" si="14"/>
        <v>#VALUE!</v>
      </c>
      <c r="H74" s="42" t="e">
        <f>(E74-$F$63*G74)/(SIN($B$31)*SQRT(1-G74^2))</f>
        <v>#VALUE!</v>
      </c>
      <c r="I74" s="28" t="e">
        <f t="shared" si="4"/>
        <v>#VALUE!</v>
      </c>
      <c r="J74" s="28" t="e">
        <f t="shared" si="5"/>
        <v>#VALUE!</v>
      </c>
      <c r="K74" s="27" t="e">
        <f>A74+J74-360</f>
        <v>#VALUE!</v>
      </c>
      <c r="L74" s="76" t="e">
        <f t="shared" si="10"/>
        <v>#VALUE!</v>
      </c>
    </row>
    <row r="77" spans="1:16">
      <c r="A77"/>
      <c r="B77"/>
      <c r="C77"/>
      <c r="D77"/>
      <c r="E77"/>
      <c r="F77"/>
      <c r="G77"/>
      <c r="H77"/>
      <c r="I77"/>
      <c r="J77"/>
      <c r="K77"/>
      <c r="L77"/>
    </row>
    <row r="78" spans="1:16">
      <c r="A78"/>
      <c r="B78"/>
      <c r="C78"/>
      <c r="D78"/>
      <c r="E78"/>
      <c r="F78"/>
      <c r="G78"/>
      <c r="H78"/>
      <c r="I78"/>
      <c r="J78"/>
      <c r="K78"/>
      <c r="L78"/>
    </row>
    <row r="79" spans="1:16">
      <c r="A79"/>
      <c r="B79"/>
      <c r="C79"/>
      <c r="D79"/>
      <c r="E79"/>
      <c r="F79"/>
      <c r="G79"/>
      <c r="H79"/>
      <c r="I79"/>
      <c r="J79"/>
      <c r="K79"/>
      <c r="L79"/>
    </row>
    <row r="80" spans="1:16">
      <c r="A80"/>
      <c r="B80"/>
      <c r="C80"/>
      <c r="D80"/>
      <c r="E80"/>
      <c r="F80"/>
      <c r="G80"/>
      <c r="H80"/>
      <c r="I80"/>
      <c r="J80"/>
      <c r="K80"/>
      <c r="L80"/>
    </row>
    <row r="81" spans="1:12">
      <c r="A81"/>
      <c r="B81"/>
      <c r="C81"/>
      <c r="D81"/>
      <c r="E81"/>
      <c r="F81"/>
      <c r="G81"/>
      <c r="H81"/>
      <c r="I81"/>
      <c r="J81"/>
      <c r="K81"/>
      <c r="L81"/>
    </row>
    <row r="82" spans="1:12">
      <c r="A82"/>
      <c r="B82"/>
      <c r="C82"/>
      <c r="D82"/>
      <c r="E82"/>
      <c r="F82"/>
      <c r="G82"/>
      <c r="H82"/>
      <c r="I82"/>
      <c r="J82"/>
      <c r="K82"/>
      <c r="L82"/>
    </row>
    <row r="83" spans="1:12">
      <c r="A83"/>
      <c r="B83"/>
      <c r="C83"/>
      <c r="D83"/>
      <c r="E83"/>
      <c r="F83"/>
      <c r="G83"/>
      <c r="H83"/>
      <c r="I83"/>
      <c r="J83"/>
      <c r="K83"/>
      <c r="L83"/>
    </row>
    <row r="84" spans="1:12">
      <c r="A84"/>
      <c r="B84"/>
      <c r="C84"/>
      <c r="D84"/>
      <c r="E84"/>
      <c r="F84"/>
      <c r="G84"/>
      <c r="H84"/>
      <c r="I84"/>
      <c r="J84"/>
      <c r="K84"/>
      <c r="L84"/>
    </row>
    <row r="85" spans="1:12">
      <c r="A85"/>
      <c r="B85"/>
      <c r="C85"/>
      <c r="D85"/>
      <c r="E85"/>
      <c r="F85"/>
      <c r="G85"/>
      <c r="H85"/>
      <c r="I85"/>
      <c r="J85"/>
      <c r="K85"/>
      <c r="L85"/>
    </row>
    <row r="86" spans="1:12">
      <c r="A86"/>
      <c r="B86"/>
      <c r="C86"/>
      <c r="D86"/>
      <c r="E86"/>
      <c r="F86"/>
      <c r="G86"/>
      <c r="H86"/>
      <c r="I86"/>
      <c r="J86"/>
      <c r="K86"/>
      <c r="L86"/>
    </row>
    <row r="87" spans="1:12">
      <c r="A87"/>
      <c r="B87"/>
      <c r="C87"/>
      <c r="D87"/>
      <c r="E87"/>
      <c r="F87"/>
      <c r="G87"/>
      <c r="H87"/>
      <c r="I87"/>
      <c r="J87"/>
      <c r="K87"/>
      <c r="L87"/>
    </row>
    <row r="88" spans="1:12">
      <c r="A88"/>
      <c r="B88"/>
      <c r="C88"/>
      <c r="D88"/>
      <c r="E88"/>
      <c r="F88"/>
      <c r="G88"/>
      <c r="H88"/>
      <c r="I88"/>
      <c r="J88"/>
      <c r="K88"/>
      <c r="L88"/>
    </row>
    <row r="89" spans="1:12">
      <c r="A89"/>
      <c r="B89"/>
      <c r="C89"/>
      <c r="D89"/>
      <c r="E89"/>
      <c r="F89"/>
      <c r="G89"/>
      <c r="H89"/>
      <c r="I89"/>
      <c r="J89"/>
      <c r="K89"/>
      <c r="L89"/>
    </row>
    <row r="90" spans="1:12">
      <c r="A90"/>
      <c r="B90"/>
      <c r="C90"/>
      <c r="D90"/>
      <c r="E90"/>
      <c r="F90"/>
      <c r="G90"/>
      <c r="H90"/>
      <c r="I90"/>
      <c r="J90"/>
      <c r="K90"/>
      <c r="L90"/>
    </row>
    <row r="91" spans="1:12">
      <c r="A91"/>
      <c r="B91"/>
      <c r="C91"/>
      <c r="D91"/>
      <c r="E91"/>
      <c r="F91"/>
      <c r="G91"/>
      <c r="H91"/>
      <c r="I91"/>
      <c r="J91"/>
      <c r="K91"/>
      <c r="L91"/>
    </row>
    <row r="92" spans="1:12">
      <c r="A92"/>
      <c r="B92"/>
      <c r="C92"/>
      <c r="D92"/>
      <c r="E92"/>
      <c r="F92"/>
      <c r="G92"/>
      <c r="H92"/>
      <c r="I92"/>
      <c r="J92"/>
      <c r="K92"/>
      <c r="L92"/>
    </row>
    <row r="93" spans="1:12">
      <c r="A93"/>
      <c r="B93"/>
      <c r="C93"/>
      <c r="D93"/>
      <c r="E93"/>
      <c r="F93"/>
      <c r="G93"/>
      <c r="H93"/>
      <c r="I93"/>
      <c r="J93"/>
      <c r="K93"/>
      <c r="L93"/>
    </row>
    <row r="94" spans="1:12">
      <c r="A94"/>
      <c r="B94"/>
      <c r="C94"/>
      <c r="D94"/>
      <c r="E94"/>
      <c r="F94"/>
      <c r="G94"/>
      <c r="H94"/>
      <c r="I94"/>
      <c r="J94"/>
      <c r="K94"/>
      <c r="L94"/>
    </row>
    <row r="95" spans="1:12">
      <c r="A95"/>
      <c r="B95"/>
      <c r="C95"/>
      <c r="D95"/>
      <c r="E95"/>
      <c r="F95"/>
      <c r="G95"/>
      <c r="H95"/>
      <c r="I95"/>
      <c r="J95"/>
      <c r="K95"/>
      <c r="L95"/>
    </row>
    <row r="96" spans="1:12">
      <c r="A96"/>
      <c r="B96"/>
      <c r="C96"/>
      <c r="D96"/>
      <c r="E96"/>
      <c r="F96"/>
      <c r="G96"/>
      <c r="H96"/>
      <c r="I96"/>
      <c r="J96"/>
      <c r="K96"/>
      <c r="L96"/>
    </row>
    <row r="97" spans="1:12">
      <c r="A97"/>
      <c r="B97"/>
      <c r="C97"/>
      <c r="D97"/>
      <c r="E97"/>
      <c r="F97"/>
      <c r="G97"/>
      <c r="H97"/>
      <c r="I97"/>
      <c r="J97"/>
      <c r="K97"/>
      <c r="L97"/>
    </row>
    <row r="98" spans="1:12">
      <c r="A98"/>
      <c r="B98"/>
      <c r="C98"/>
      <c r="D98"/>
      <c r="E98"/>
      <c r="F98"/>
      <c r="G98"/>
      <c r="H98"/>
      <c r="I98"/>
      <c r="J98"/>
      <c r="K98"/>
      <c r="L98"/>
    </row>
    <row r="99" spans="1:12">
      <c r="A99"/>
      <c r="B99"/>
      <c r="C99"/>
      <c r="D99"/>
      <c r="E99"/>
      <c r="F99"/>
      <c r="G99"/>
      <c r="H99"/>
      <c r="I99"/>
      <c r="J99"/>
      <c r="K99"/>
      <c r="L99"/>
    </row>
    <row r="100" spans="1:12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>
      <c r="F189" s="101"/>
      <c r="G189" s="101"/>
      <c r="H189" s="101"/>
    </row>
    <row r="190" spans="1:12">
      <c r="F190" s="101"/>
      <c r="G190" s="101"/>
      <c r="H190" s="101"/>
    </row>
    <row r="191" spans="1:12">
      <c r="F191" s="101"/>
      <c r="G191" s="101"/>
      <c r="H191" s="101"/>
    </row>
    <row r="192" spans="1:12">
      <c r="F192" s="101"/>
      <c r="G192" s="101"/>
      <c r="H192" s="101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DUBHE 2010</vt:lpstr>
      <vt:lpstr>DUBH2 1550</vt:lpstr>
      <vt:lpstr>TESTER PAR VOUS MEME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Crespil</dc:creator>
  <cp:lastModifiedBy>Crespil</cp:lastModifiedBy>
  <dcterms:created xsi:type="dcterms:W3CDTF">2014-09-09T19:09:45Z</dcterms:created>
  <dcterms:modified xsi:type="dcterms:W3CDTF">2014-10-20T19:34:30Z</dcterms:modified>
</cp:coreProperties>
</file>