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24" i="1"/>
  <c r="B49" s="1"/>
  <c r="D10"/>
  <c r="A23"/>
  <c r="B43" s="1"/>
  <c r="A33" l="1"/>
  <c r="B44"/>
  <c r="B33" l="1"/>
  <c r="C49" s="1"/>
  <c r="F49" s="1"/>
  <c r="D52" s="1"/>
  <c r="H49" s="1"/>
  <c r="B45"/>
  <c r="B46" s="1"/>
  <c r="D49"/>
  <c r="E49" s="1"/>
  <c r="D11" l="1"/>
  <c r="G49"/>
  <c r="I49"/>
  <c r="G52" l="1"/>
</calcChain>
</file>

<file path=xl/sharedStrings.xml><?xml version="1.0" encoding="utf-8"?>
<sst xmlns="http://schemas.openxmlformats.org/spreadsheetml/2006/main" count="67" uniqueCount="35">
  <si>
    <t>ES</t>
  </si>
  <si>
    <t>EE'</t>
  </si>
  <si>
    <t>SE'</t>
  </si>
  <si>
    <t>parsec</t>
  </si>
  <si>
    <t>degré</t>
  </si>
  <si>
    <t>radian</t>
  </si>
  <si>
    <t xml:space="preserve">E  </t>
  </si>
  <si>
    <t xml:space="preserve">E </t>
  </si>
  <si>
    <t xml:space="preserve"> </t>
  </si>
  <si>
    <t>année</t>
  </si>
  <si>
    <t>km/s</t>
  </si>
  <si>
    <t>parsec/an</t>
  </si>
  <si>
    <t>mp ascension</t>
  </si>
  <si>
    <t>mp déclinaison</t>
  </si>
  <si>
    <t xml:space="preserve">vitesse tangentielle </t>
  </si>
  <si>
    <t>en seconde d'arc /an</t>
  </si>
  <si>
    <t>distance initiale pc</t>
  </si>
  <si>
    <t>en seconde d'arc/an</t>
  </si>
  <si>
    <t>seconde d'arc /an</t>
  </si>
  <si>
    <t>V TOTALE</t>
  </si>
  <si>
    <t>T</t>
  </si>
  <si>
    <t xml:space="preserve">vitesse radiale initiale </t>
  </si>
  <si>
    <t>vitesse radiale finale</t>
  </si>
  <si>
    <t xml:space="preserve">vitesse radiale initiale  </t>
  </si>
  <si>
    <t xml:space="preserve">mp  </t>
  </si>
  <si>
    <t xml:space="preserve">           Année</t>
  </si>
  <si>
    <t xml:space="preserve">angle radian  </t>
  </si>
  <si>
    <t xml:space="preserve">angle degré   </t>
  </si>
  <si>
    <t>angle degré  E</t>
  </si>
  <si>
    <t xml:space="preserve">angle radian E   </t>
  </si>
  <si>
    <t>E'</t>
  </si>
  <si>
    <t xml:space="preserve"> CALCULS</t>
  </si>
  <si>
    <t xml:space="preserve">          TEMPS ECOULE</t>
  </si>
  <si>
    <t>NE RIEN INSCRIRE DANS LE CADRE CI-DESSOUS</t>
  </si>
  <si>
    <t xml:space="preserve">              Evolution de la vitesse radiale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</si>
</sst>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00000"/>
    <numFmt numFmtId="165" formatCode="_-* #,##0.00000000\ _€_-;\-* #,##0.00000000\ _€_-;_-* &quot;-&quot;??\ _€_-;_-@_-"/>
    <numFmt numFmtId="166" formatCode="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FF"/>
      </bottom>
      <diagonal/>
    </border>
    <border>
      <left style="thin">
        <color indexed="64"/>
      </left>
      <right style="thick">
        <color rgb="FFFF00FF"/>
      </right>
      <top style="thin">
        <color indexed="64"/>
      </top>
      <bottom style="thick">
        <color rgb="FFFF00FF"/>
      </bottom>
      <diagonal/>
    </border>
    <border>
      <left style="thin">
        <color indexed="64"/>
      </left>
      <right style="thick">
        <color rgb="FFFF00FF"/>
      </right>
      <top/>
      <bottom style="thin">
        <color indexed="64"/>
      </bottom>
      <diagonal/>
    </border>
    <border>
      <left style="medium">
        <color rgb="FFFF00FF"/>
      </left>
      <right style="thin">
        <color indexed="64"/>
      </right>
      <top/>
      <bottom/>
      <diagonal/>
    </border>
    <border>
      <left style="medium">
        <color rgb="FFFF00FF"/>
      </left>
      <right style="thin">
        <color indexed="64"/>
      </right>
      <top/>
      <bottom style="medium">
        <color rgb="FFFF00FF"/>
      </bottom>
      <diagonal/>
    </border>
    <border>
      <left style="thin">
        <color indexed="64"/>
      </left>
      <right style="thin">
        <color indexed="64"/>
      </right>
      <top/>
      <bottom style="medium">
        <color rgb="FFFF00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rgb="FFFF00F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0" fontId="2" fillId="0" borderId="0" xfId="0" applyFont="1"/>
    <xf numFmtId="0" fontId="2" fillId="4" borderId="0" xfId="0" applyFont="1" applyFill="1" applyBorder="1"/>
    <xf numFmtId="0" fontId="0" fillId="4" borderId="0" xfId="0" applyFill="1" applyBorder="1"/>
    <xf numFmtId="0" fontId="0" fillId="4" borderId="0" xfId="0" applyFill="1"/>
    <xf numFmtId="0" fontId="1" fillId="0" borderId="1" xfId="0" applyFont="1" applyBorder="1"/>
    <xf numFmtId="0" fontId="3" fillId="0" borderId="1" xfId="0" applyFont="1" applyBorder="1"/>
    <xf numFmtId="0" fontId="3" fillId="4" borderId="1" xfId="0" applyFont="1" applyFill="1" applyBorder="1"/>
    <xf numFmtId="0" fontId="1" fillId="4" borderId="1" xfId="0" applyFont="1" applyFill="1" applyBorder="1"/>
    <xf numFmtId="0" fontId="3" fillId="2" borderId="1" xfId="0" applyFont="1" applyFill="1" applyBorder="1"/>
    <xf numFmtId="0" fontId="3" fillId="0" borderId="0" xfId="0" applyFont="1"/>
    <xf numFmtId="0" fontId="4" fillId="6" borderId="1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0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5" fillId="7" borderId="6" xfId="0" applyFont="1" applyFill="1" applyBorder="1"/>
    <xf numFmtId="0" fontId="4" fillId="8" borderId="2" xfId="0" applyFont="1" applyFill="1" applyBorder="1"/>
    <xf numFmtId="0" fontId="6" fillId="0" borderId="0" xfId="0" applyFont="1"/>
    <xf numFmtId="0" fontId="4" fillId="11" borderId="2" xfId="0" applyFont="1" applyFill="1" applyBorder="1"/>
    <xf numFmtId="164" fontId="4" fillId="4" borderId="12" xfId="0" applyNumberFormat="1" applyFont="1" applyFill="1" applyBorder="1"/>
    <xf numFmtId="0" fontId="4" fillId="8" borderId="13" xfId="0" applyFont="1" applyFill="1" applyBorder="1"/>
    <xf numFmtId="0" fontId="4" fillId="4" borderId="1" xfId="0" applyFont="1" applyFill="1" applyBorder="1"/>
    <xf numFmtId="164" fontId="4" fillId="4" borderId="1" xfId="0" applyNumberFormat="1" applyFont="1" applyFill="1" applyBorder="1"/>
    <xf numFmtId="164" fontId="4" fillId="4" borderId="11" xfId="0" applyNumberFormat="1" applyFont="1" applyFill="1" applyBorder="1"/>
    <xf numFmtId="0" fontId="10" fillId="4" borderId="11" xfId="0" applyFont="1" applyFill="1" applyBorder="1"/>
    <xf numFmtId="0" fontId="4" fillId="4" borderId="11" xfId="0" applyFont="1" applyFill="1" applyBorder="1"/>
    <xf numFmtId="0" fontId="4" fillId="4" borderId="17" xfId="0" applyFont="1" applyFill="1" applyBorder="1"/>
    <xf numFmtId="0" fontId="4" fillId="4" borderId="18" xfId="0" applyFont="1" applyFill="1" applyBorder="1"/>
    <xf numFmtId="0" fontId="4" fillId="4" borderId="20" xfId="0" applyFont="1" applyFill="1" applyBorder="1"/>
    <xf numFmtId="0" fontId="4" fillId="4" borderId="21" xfId="0" applyFont="1" applyFill="1" applyBorder="1"/>
    <xf numFmtId="0" fontId="4" fillId="4" borderId="22" xfId="0" applyFont="1" applyFill="1" applyBorder="1"/>
    <xf numFmtId="164" fontId="4" fillId="4" borderId="23" xfId="0" applyNumberFormat="1" applyFont="1" applyFill="1" applyBorder="1"/>
    <xf numFmtId="165" fontId="4" fillId="4" borderId="1" xfId="1" applyNumberFormat="1" applyFont="1" applyFill="1" applyBorder="1"/>
    <xf numFmtId="0" fontId="6" fillId="4" borderId="1" xfId="0" applyFont="1" applyFill="1" applyBorder="1"/>
    <xf numFmtId="0" fontId="6" fillId="4" borderId="18" xfId="0" applyFont="1" applyFill="1" applyBorder="1"/>
    <xf numFmtId="0" fontId="4" fillId="4" borderId="19" xfId="0" applyFont="1" applyFill="1" applyBorder="1"/>
    <xf numFmtId="0" fontId="7" fillId="12" borderId="13" xfId="0" applyFont="1" applyFill="1" applyBorder="1"/>
    <xf numFmtId="166" fontId="7" fillId="12" borderId="13" xfId="0" applyNumberFormat="1" applyFont="1" applyFill="1" applyBorder="1"/>
    <xf numFmtId="0" fontId="7" fillId="4" borderId="14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4" fillId="6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3" fillId="3" borderId="15" xfId="0" applyFont="1" applyFill="1" applyBorder="1"/>
    <xf numFmtId="0" fontId="1" fillId="0" borderId="28" xfId="0" applyFont="1" applyBorder="1"/>
    <xf numFmtId="0" fontId="3" fillId="4" borderId="15" xfId="0" applyFont="1" applyFill="1" applyBorder="1"/>
    <xf numFmtId="164" fontId="7" fillId="12" borderId="13" xfId="0" applyNumberFormat="1" applyFont="1" applyFill="1" applyBorder="1"/>
    <xf numFmtId="0" fontId="0" fillId="0" borderId="29" xfId="0" applyBorder="1"/>
    <xf numFmtId="0" fontId="4" fillId="6" borderId="15" xfId="0" applyFont="1" applyFill="1" applyBorder="1"/>
    <xf numFmtId="0" fontId="4" fillId="9" borderId="15" xfId="0" applyFont="1" applyFill="1" applyBorder="1"/>
    <xf numFmtId="0" fontId="4" fillId="10" borderId="15" xfId="0" applyFont="1" applyFill="1" applyBorder="1"/>
    <xf numFmtId="0" fontId="3" fillId="0" borderId="15" xfId="0" applyFont="1" applyBorder="1"/>
    <xf numFmtId="0" fontId="0" fillId="0" borderId="28" xfId="0" applyBorder="1"/>
    <xf numFmtId="0" fontId="3" fillId="0" borderId="28" xfId="0" applyFont="1" applyBorder="1"/>
    <xf numFmtId="0" fontId="7" fillId="5" borderId="15" xfId="0" applyFont="1" applyFill="1" applyBorder="1"/>
    <xf numFmtId="0" fontId="4" fillId="6" borderId="29" xfId="0" applyFont="1" applyFill="1" applyBorder="1"/>
    <xf numFmtId="0" fontId="7" fillId="5" borderId="30" xfId="0" applyFont="1" applyFill="1" applyBorder="1"/>
    <xf numFmtId="0" fontId="4" fillId="6" borderId="28" xfId="0" applyFont="1" applyFill="1" applyBorder="1"/>
    <xf numFmtId="0" fontId="3" fillId="4" borderId="28" xfId="0" applyFont="1" applyFill="1" applyBorder="1"/>
    <xf numFmtId="0" fontId="3" fillId="2" borderId="15" xfId="0" applyFont="1" applyFill="1" applyBorder="1"/>
    <xf numFmtId="0" fontId="4" fillId="8" borderId="15" xfId="0" applyFont="1" applyFill="1" applyBorder="1"/>
    <xf numFmtId="0" fontId="4" fillId="8" borderId="31" xfId="0" applyFont="1" applyFill="1" applyBorder="1"/>
    <xf numFmtId="164" fontId="4" fillId="8" borderId="32" xfId="0" applyNumberFormat="1" applyFont="1" applyFill="1" applyBorder="1"/>
    <xf numFmtId="0" fontId="4" fillId="8" borderId="33" xfId="0" applyFont="1" applyFill="1" applyBorder="1"/>
    <xf numFmtId="0" fontId="4" fillId="4" borderId="12" xfId="0" applyFont="1" applyFill="1" applyBorder="1"/>
    <xf numFmtId="0" fontId="9" fillId="4" borderId="34" xfId="0" applyFont="1" applyFill="1" applyBorder="1"/>
    <xf numFmtId="0" fontId="3" fillId="4" borderId="35" xfId="0" applyFont="1" applyFill="1" applyBorder="1"/>
    <xf numFmtId="0" fontId="3" fillId="4" borderId="36" xfId="0" applyFont="1" applyFill="1" applyBorder="1"/>
    <xf numFmtId="0" fontId="12" fillId="4" borderId="33" xfId="0" applyFont="1" applyFill="1" applyBorder="1"/>
    <xf numFmtId="0" fontId="4" fillId="4" borderId="24" xfId="0" applyFont="1" applyFill="1" applyBorder="1"/>
    <xf numFmtId="0" fontId="4" fillId="4" borderId="37" xfId="0" applyFont="1" applyFill="1" applyBorder="1"/>
    <xf numFmtId="0" fontId="4" fillId="4" borderId="38" xfId="0" applyFont="1" applyFill="1" applyBorder="1"/>
    <xf numFmtId="0" fontId="4" fillId="4" borderId="39" xfId="0" applyFont="1" applyFill="1" applyBorder="1"/>
    <xf numFmtId="0" fontId="8" fillId="4" borderId="0" xfId="0" applyFont="1" applyFill="1" applyBorder="1"/>
    <xf numFmtId="0" fontId="6" fillId="4" borderId="0" xfId="0" applyFont="1" applyFill="1" applyBorder="1"/>
    <xf numFmtId="0" fontId="6" fillId="4" borderId="0" xfId="0" applyFont="1" applyFill="1"/>
    <xf numFmtId="0" fontId="2" fillId="4" borderId="0" xfId="0" applyFont="1" applyFill="1"/>
    <xf numFmtId="0" fontId="3" fillId="4" borderId="0" xfId="0" applyFont="1" applyFill="1"/>
    <xf numFmtId="0" fontId="4" fillId="4" borderId="2" xfId="0" applyFont="1" applyFill="1" applyBorder="1"/>
    <xf numFmtId="0" fontId="0" fillId="4" borderId="1" xfId="0" applyFill="1" applyBorder="1"/>
    <xf numFmtId="0" fontId="3" fillId="4" borderId="40" xfId="0" applyFont="1" applyFill="1" applyBorder="1"/>
    <xf numFmtId="0" fontId="0" fillId="0" borderId="1" xfId="0" applyBorder="1"/>
    <xf numFmtId="0" fontId="4" fillId="4" borderId="15" xfId="0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  <color rgb="FFCC0066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topLeftCell="A4" zoomScale="90" zoomScaleNormal="90" workbookViewId="0">
      <selection activeCell="F33" sqref="F33"/>
    </sheetView>
  </sheetViews>
  <sheetFormatPr baseColWidth="10" defaultRowHeight="15"/>
  <cols>
    <col min="1" max="1" width="26" customWidth="1"/>
    <col min="2" max="2" width="22.7109375" customWidth="1"/>
    <col min="3" max="3" width="37.140625" customWidth="1"/>
    <col min="4" max="4" width="54.140625" customWidth="1"/>
    <col min="5" max="5" width="21.85546875" customWidth="1"/>
    <col min="6" max="6" width="12.5703125" customWidth="1"/>
    <col min="7" max="7" width="14.7109375" customWidth="1"/>
    <col min="11" max="11" width="22.85546875" customWidth="1"/>
    <col min="12" max="12" width="15.7109375" customWidth="1"/>
  </cols>
  <sheetData>
    <row r="1" spans="1:21">
      <c r="A1" s="4"/>
      <c r="B1" s="4"/>
      <c r="C1" s="4"/>
      <c r="D1" s="4"/>
      <c r="E1" s="4"/>
      <c r="F1" s="4"/>
      <c r="G1" s="4"/>
      <c r="H1" s="4"/>
    </row>
    <row r="2" spans="1:21" ht="15.75" thickBot="1">
      <c r="A2" s="4"/>
      <c r="B2" s="4"/>
      <c r="C2" s="4"/>
      <c r="D2" s="4"/>
      <c r="E2" s="4"/>
      <c r="F2" s="4"/>
      <c r="G2" s="4"/>
      <c r="H2" s="4"/>
    </row>
    <row r="3" spans="1:21">
      <c r="A3" s="13"/>
      <c r="B3" s="14"/>
      <c r="C3" s="15"/>
    </row>
    <row r="4" spans="1:21" s="5" customFormat="1" ht="31.5">
      <c r="A4" s="21" t="s">
        <v>34</v>
      </c>
      <c r="B4" s="16"/>
      <c r="C4" s="17"/>
      <c r="I4" t="s">
        <v>8</v>
      </c>
    </row>
    <row r="5" spans="1:21" s="5" customFormat="1" ht="15.75" thickBot="1">
      <c r="A5" s="18"/>
      <c r="B5" s="19"/>
      <c r="C5" s="20"/>
    </row>
    <row r="6" spans="1:21" s="5" customFormat="1" ht="15.75" thickBot="1"/>
    <row r="7" spans="1:21" ht="18.75">
      <c r="A7" s="47" t="s">
        <v>16</v>
      </c>
      <c r="B7" s="48" t="s">
        <v>8</v>
      </c>
      <c r="C7" s="48" t="s">
        <v>8</v>
      </c>
      <c r="D7" s="49" t="s">
        <v>8</v>
      </c>
      <c r="E7" s="5"/>
      <c r="F7" s="5"/>
      <c r="G7" s="5"/>
      <c r="H7" s="5"/>
      <c r="I7" s="5"/>
      <c r="J7" s="5"/>
      <c r="K7" s="3"/>
      <c r="L7" s="4"/>
      <c r="M7" s="5"/>
      <c r="N7" s="5"/>
      <c r="O7" s="5"/>
      <c r="P7" s="5"/>
      <c r="Q7" s="5"/>
      <c r="R7" s="5"/>
      <c r="S7" s="5"/>
    </row>
    <row r="8" spans="1:21" ht="18.75">
      <c r="A8" s="50">
        <v>4.4000000000000004</v>
      </c>
      <c r="B8" s="6" t="s">
        <v>8</v>
      </c>
      <c r="C8" s="6" t="s">
        <v>8</v>
      </c>
      <c r="D8" s="51" t="s">
        <v>8</v>
      </c>
      <c r="E8" s="5"/>
      <c r="F8" s="5"/>
      <c r="G8" s="5"/>
      <c r="H8" s="5"/>
      <c r="I8" s="5"/>
      <c r="J8" s="5"/>
      <c r="K8" s="3"/>
      <c r="L8" s="4"/>
      <c r="M8" s="5"/>
      <c r="N8" s="5"/>
      <c r="O8" s="5"/>
      <c r="P8" s="5"/>
      <c r="Q8" s="5"/>
      <c r="R8" s="5"/>
      <c r="S8" s="5"/>
    </row>
    <row r="9" spans="1:21" s="5" customFormat="1" ht="19.5" thickBot="1">
      <c r="A9" s="52"/>
      <c r="B9" s="9"/>
      <c r="C9" s="6" t="s">
        <v>8</v>
      </c>
      <c r="D9" s="51" t="s">
        <v>8</v>
      </c>
      <c r="K9" s="3"/>
      <c r="L9" s="4"/>
    </row>
    <row r="10" spans="1:21" s="5" customFormat="1" ht="19.5" thickBot="1">
      <c r="A10" s="52"/>
      <c r="B10" s="9"/>
      <c r="C10" s="42" t="s">
        <v>23</v>
      </c>
      <c r="D10" s="43">
        <f>B27</f>
        <v>-7.6</v>
      </c>
      <c r="K10" s="3"/>
      <c r="L10" s="4"/>
    </row>
    <row r="11" spans="1:21" s="5" customFormat="1" ht="19.5" thickBot="1">
      <c r="A11" s="52"/>
      <c r="B11" s="9"/>
      <c r="C11" s="42" t="s">
        <v>22</v>
      </c>
      <c r="D11" s="53">
        <f>IF(B27&lt;0,COS(H49)*A33,A33*COS(H49))</f>
        <v>-7.5955392961577939</v>
      </c>
      <c r="K11" s="3"/>
      <c r="L11" s="4"/>
    </row>
    <row r="12" spans="1:21" s="5" customFormat="1" ht="18.75">
      <c r="A12" s="52"/>
      <c r="B12" s="9"/>
      <c r="C12" s="6" t="s">
        <v>8</v>
      </c>
      <c r="D12" s="54"/>
      <c r="K12" s="3"/>
      <c r="L12" s="4"/>
    </row>
    <row r="13" spans="1:21" ht="18.75">
      <c r="A13" s="55" t="s">
        <v>17</v>
      </c>
      <c r="B13" s="9"/>
      <c r="C13" s="6" t="s">
        <v>8</v>
      </c>
      <c r="D13" s="54"/>
      <c r="E13" s="5"/>
      <c r="F13" s="5"/>
      <c r="G13" s="5"/>
      <c r="H13" s="5"/>
      <c r="I13" s="5"/>
      <c r="J13" s="5"/>
      <c r="K13" s="3"/>
      <c r="L13" s="4"/>
      <c r="M13" s="5"/>
      <c r="N13" s="5"/>
      <c r="O13" s="5"/>
      <c r="P13" s="5"/>
      <c r="Q13" s="5"/>
      <c r="R13" s="5"/>
      <c r="S13" s="5"/>
      <c r="T13" s="5"/>
      <c r="U13" s="5"/>
    </row>
    <row r="14" spans="1:21" ht="18.75">
      <c r="A14" s="56" t="s">
        <v>12</v>
      </c>
      <c r="B14" s="9"/>
      <c r="C14" s="6" t="s">
        <v>8</v>
      </c>
      <c r="D14" s="54"/>
      <c r="E14" s="5"/>
      <c r="F14" s="5"/>
      <c r="G14" s="5"/>
      <c r="H14" s="5"/>
      <c r="I14" s="5"/>
      <c r="J14" s="5"/>
      <c r="K14" s="3"/>
      <c r="L14" s="4"/>
      <c r="M14" s="5"/>
      <c r="N14" s="5"/>
      <c r="O14" s="5"/>
      <c r="P14" s="5"/>
      <c r="Q14" s="5"/>
      <c r="R14" s="5"/>
      <c r="S14" s="5"/>
      <c r="T14" s="5"/>
      <c r="U14" s="5"/>
    </row>
    <row r="15" spans="1:21" ht="18.75">
      <c r="A15" s="56">
        <v>-3.8470000000000002E-3</v>
      </c>
      <c r="B15" s="9"/>
      <c r="C15" s="6" t="s">
        <v>8</v>
      </c>
      <c r="D15" s="54"/>
      <c r="E15" s="5"/>
      <c r="F15" s="5"/>
      <c r="G15" s="5"/>
      <c r="H15" s="5"/>
      <c r="I15" s="5"/>
      <c r="J15" s="5"/>
      <c r="K15" s="3"/>
      <c r="L15" s="4"/>
      <c r="M15" s="5"/>
      <c r="N15" s="5"/>
      <c r="O15" s="5"/>
      <c r="P15" s="5"/>
      <c r="Q15" s="5"/>
      <c r="R15" s="5"/>
      <c r="S15" s="5"/>
      <c r="T15" s="5"/>
      <c r="U15" s="5"/>
    </row>
    <row r="16" spans="1:21" s="5" customFormat="1" ht="18.75">
      <c r="A16" s="52"/>
      <c r="B16" s="8"/>
      <c r="C16" s="6" t="s">
        <v>8</v>
      </c>
      <c r="D16" s="54"/>
      <c r="K16" s="3"/>
      <c r="L16" s="4"/>
    </row>
    <row r="17" spans="1:21" ht="18.75">
      <c r="A17" s="55" t="s">
        <v>15</v>
      </c>
      <c r="B17" s="7"/>
      <c r="C17" s="6" t="s">
        <v>8</v>
      </c>
      <c r="D17" s="54"/>
      <c r="E17" s="5"/>
      <c r="F17" s="5"/>
      <c r="G17" s="5"/>
      <c r="H17" s="5"/>
      <c r="I17" s="5"/>
      <c r="J17" s="5"/>
      <c r="K17" s="3"/>
      <c r="L17" s="4"/>
      <c r="M17" s="5"/>
      <c r="N17" s="5"/>
      <c r="O17" s="5"/>
      <c r="P17" s="5"/>
      <c r="Q17" s="5"/>
      <c r="R17" s="5"/>
      <c r="S17" s="5"/>
      <c r="T17" s="5"/>
      <c r="U17" s="5"/>
    </row>
    <row r="18" spans="1:21" ht="18.75">
      <c r="A18" s="57" t="s">
        <v>13</v>
      </c>
      <c r="B18" s="7"/>
      <c r="C18" s="6" t="s">
        <v>8</v>
      </c>
      <c r="D18" s="54"/>
      <c r="E18" s="5"/>
      <c r="F18" s="5"/>
      <c r="G18" s="5"/>
      <c r="H18" s="5"/>
      <c r="I18" s="5"/>
      <c r="J18" s="5"/>
      <c r="K18" s="3"/>
      <c r="L18" s="4"/>
      <c r="M18" s="5"/>
      <c r="N18" s="5"/>
      <c r="O18" s="5"/>
      <c r="P18" s="5"/>
      <c r="Q18" s="5"/>
      <c r="R18" s="5"/>
      <c r="S18" s="5"/>
      <c r="T18" s="5"/>
      <c r="U18" s="5"/>
    </row>
    <row r="19" spans="1:21" ht="18.75">
      <c r="A19" s="57">
        <v>-1.2053</v>
      </c>
      <c r="B19" s="7"/>
      <c r="C19" s="6" t="s">
        <v>8</v>
      </c>
      <c r="D19" s="54"/>
      <c r="E19" s="5"/>
      <c r="F19" s="5"/>
      <c r="G19" s="5"/>
      <c r="H19" s="5"/>
      <c r="I19" s="5"/>
      <c r="J19" s="5"/>
      <c r="K19" s="3"/>
      <c r="L19" s="4"/>
      <c r="M19" s="5"/>
      <c r="N19" s="5"/>
      <c r="O19" s="5"/>
      <c r="P19" s="5"/>
      <c r="Q19" s="5"/>
      <c r="R19" s="5"/>
      <c r="S19" s="5"/>
      <c r="T19" s="5"/>
      <c r="U19" s="5"/>
    </row>
    <row r="20" spans="1:21" ht="18.75">
      <c r="A20" s="58" t="s">
        <v>8</v>
      </c>
      <c r="B20" s="7"/>
      <c r="C20" s="6" t="s">
        <v>8</v>
      </c>
      <c r="D20" s="59"/>
      <c r="E20" s="5"/>
      <c r="F20" s="5"/>
      <c r="G20" s="5"/>
      <c r="H20" s="5"/>
      <c r="I20" s="5"/>
      <c r="J20" s="5"/>
      <c r="K20" s="3"/>
      <c r="L20" s="4"/>
      <c r="M20" s="5"/>
      <c r="N20" s="5"/>
      <c r="O20" s="5"/>
      <c r="P20" s="5"/>
      <c r="Q20" s="5"/>
      <c r="R20" s="5"/>
      <c r="S20" s="5"/>
      <c r="T20" s="5"/>
      <c r="U20" s="5"/>
    </row>
    <row r="21" spans="1:21" ht="18.75">
      <c r="A21" s="55" t="s">
        <v>18</v>
      </c>
      <c r="B21" s="7"/>
      <c r="C21" s="7"/>
      <c r="D21" s="60"/>
      <c r="E21" s="5"/>
      <c r="F21" s="5"/>
      <c r="G21" s="5"/>
      <c r="H21" s="5"/>
      <c r="I21" s="5"/>
      <c r="J21" s="5"/>
      <c r="K21" s="3"/>
      <c r="L21" s="4"/>
      <c r="M21" s="5"/>
      <c r="N21" s="5"/>
      <c r="O21" s="5"/>
      <c r="P21" s="5"/>
      <c r="Q21" s="5"/>
      <c r="R21" s="5"/>
      <c r="S21" s="5"/>
      <c r="T21" s="5"/>
      <c r="U21" s="5"/>
    </row>
    <row r="22" spans="1:21" ht="18.75">
      <c r="A22" s="61" t="s">
        <v>24</v>
      </c>
      <c r="B22" s="7"/>
      <c r="C22" s="1"/>
      <c r="D22" s="62" t="s">
        <v>25</v>
      </c>
      <c r="E22" s="5"/>
      <c r="F22" s="5"/>
      <c r="G22" s="5"/>
      <c r="H22" s="5"/>
      <c r="I22" s="5"/>
      <c r="J22" s="5"/>
      <c r="K22" s="3"/>
      <c r="L22" s="4"/>
      <c r="M22" s="5"/>
      <c r="N22" s="5"/>
      <c r="O22" s="5"/>
      <c r="P22" s="5"/>
      <c r="Q22" s="5"/>
      <c r="R22" s="5"/>
      <c r="S22" s="5"/>
      <c r="T22" s="5"/>
      <c r="U22" s="5"/>
    </row>
    <row r="23" spans="1:21" ht="18.75">
      <c r="A23" s="63">
        <f>SQRT(A15^2+A19^2)</f>
        <v>1.2053061392895168</v>
      </c>
      <c r="B23" s="7"/>
      <c r="C23" s="24" t="s">
        <v>32</v>
      </c>
      <c r="D23" s="64">
        <v>2010</v>
      </c>
      <c r="E23" s="5"/>
      <c r="F23" s="5"/>
      <c r="G23" s="5"/>
      <c r="H23" s="5"/>
      <c r="I23" s="5"/>
      <c r="J23" s="5"/>
      <c r="K23" s="3"/>
      <c r="L23" s="4"/>
      <c r="M23" s="5"/>
      <c r="N23" s="5"/>
      <c r="O23" s="5"/>
      <c r="P23" s="5"/>
      <c r="Q23" s="5"/>
      <c r="R23" s="5"/>
      <c r="S23" s="5"/>
      <c r="T23" s="5"/>
      <c r="U23" s="5"/>
    </row>
    <row r="24" spans="1:21" s="5" customFormat="1" ht="18.75">
      <c r="A24" s="86"/>
      <c r="B24" s="86"/>
      <c r="C24" s="24">
        <f>D23-2000</f>
        <v>10</v>
      </c>
      <c r="D24" s="65"/>
      <c r="K24" s="3"/>
      <c r="L24" s="4"/>
    </row>
    <row r="25" spans="1:21" s="5" customFormat="1" ht="19.5" thickBot="1">
      <c r="A25" s="86"/>
      <c r="B25" s="86"/>
      <c r="C25" s="85"/>
      <c r="D25" s="65"/>
      <c r="K25" s="3"/>
      <c r="L25" s="4"/>
    </row>
    <row r="26" spans="1:21" s="5" customFormat="1" ht="19.5" thickBot="1">
      <c r="A26" s="67" t="s">
        <v>14</v>
      </c>
      <c r="B26" s="22">
        <v>23.5</v>
      </c>
      <c r="C26" s="26" t="s">
        <v>10</v>
      </c>
      <c r="D26" s="65"/>
      <c r="K26" s="3"/>
      <c r="L26" s="4"/>
    </row>
    <row r="27" spans="1:21" s="5" customFormat="1" ht="19.5" thickBot="1">
      <c r="A27" s="68" t="s">
        <v>21</v>
      </c>
      <c r="B27" s="69">
        <v>-7.6</v>
      </c>
      <c r="C27" s="70" t="s">
        <v>10</v>
      </c>
      <c r="D27" s="65"/>
      <c r="K27" s="3"/>
      <c r="L27" s="4"/>
    </row>
    <row r="28" spans="1:21" s="5" customFormat="1" ht="18.75">
      <c r="A28" s="86"/>
      <c r="B28" s="86"/>
      <c r="C28" s="85"/>
      <c r="D28" s="65"/>
      <c r="K28" s="3"/>
      <c r="L28" s="4"/>
    </row>
    <row r="29" spans="1:21" s="5" customFormat="1" ht="18.75">
      <c r="A29" s="86"/>
      <c r="B29" s="86"/>
      <c r="C29" s="85"/>
      <c r="D29" s="65"/>
      <c r="K29" s="3"/>
      <c r="L29" s="4"/>
    </row>
    <row r="30" spans="1:21" s="5" customFormat="1" ht="18.75">
      <c r="A30" s="86"/>
      <c r="B30" s="86"/>
      <c r="C30" s="85"/>
      <c r="D30" s="65"/>
      <c r="K30" s="3"/>
      <c r="L30" s="4"/>
    </row>
    <row r="31" spans="1:21" s="5" customFormat="1" ht="18.75">
      <c r="A31" s="55" t="s">
        <v>10</v>
      </c>
      <c r="B31" s="12" t="s">
        <v>11</v>
      </c>
      <c r="C31" s="8"/>
      <c r="D31" s="65"/>
      <c r="K31" s="3"/>
      <c r="L31" s="4"/>
    </row>
    <row r="32" spans="1:21" s="5" customFormat="1" ht="18.75">
      <c r="A32" s="66" t="s">
        <v>19</v>
      </c>
      <c r="B32" s="10" t="s">
        <v>19</v>
      </c>
      <c r="C32" s="8"/>
      <c r="D32" s="65"/>
      <c r="K32" s="3"/>
      <c r="L32" s="4"/>
    </row>
    <row r="33" spans="1:23" s="5" customFormat="1" ht="18.75">
      <c r="A33" s="66">
        <f>SQRT(B26^2+B27^2)</f>
        <v>24.6983805137098</v>
      </c>
      <c r="B33" s="10">
        <f>A33/917792</f>
        <v>2.6910651338985085E-5</v>
      </c>
      <c r="C33" s="8"/>
      <c r="D33" s="65"/>
      <c r="K33" s="3"/>
      <c r="L33" s="4"/>
    </row>
    <row r="34" spans="1:23" s="5" customFormat="1" ht="18.75">
      <c r="A34" s="8"/>
      <c r="B34" s="8"/>
      <c r="C34" s="8"/>
      <c r="D34" s="8"/>
      <c r="K34" s="3"/>
      <c r="L34" s="4"/>
    </row>
    <row r="35" spans="1:23" ht="18.75">
      <c r="A35" s="88"/>
      <c r="B35" s="88"/>
      <c r="C35" s="88"/>
      <c r="D35" s="7"/>
      <c r="E35" s="5"/>
      <c r="F35" s="5"/>
      <c r="G35" s="5"/>
      <c r="H35" s="5"/>
      <c r="I35" s="5"/>
      <c r="J35" s="5"/>
      <c r="K35" s="3"/>
      <c r="L35" s="4"/>
      <c r="M35" s="5"/>
      <c r="N35" s="5"/>
      <c r="O35" s="5"/>
      <c r="P35" s="5"/>
      <c r="Q35" s="5"/>
      <c r="R35" s="5"/>
      <c r="S35" s="5"/>
      <c r="T35" s="5"/>
      <c r="U35" s="5"/>
    </row>
    <row r="36" spans="1:23" ht="19.5" thickBot="1">
      <c r="A36" s="88"/>
      <c r="B36" s="88"/>
      <c r="C36" s="88"/>
      <c r="D36" s="7"/>
      <c r="E36" s="5"/>
      <c r="F36" s="5"/>
      <c r="G36" s="5"/>
      <c r="H36" s="5"/>
      <c r="I36" s="5"/>
      <c r="J36" s="5"/>
      <c r="K36" s="3"/>
      <c r="L36" s="4"/>
      <c r="M36" s="5"/>
      <c r="N36" s="5"/>
      <c r="O36" s="5"/>
      <c r="P36" s="5"/>
      <c r="Q36" s="5"/>
      <c r="R36" s="5"/>
      <c r="S36" s="5"/>
      <c r="T36" s="5"/>
      <c r="U36" s="5"/>
    </row>
    <row r="37" spans="1:23" s="5" customFormat="1" ht="18.75">
      <c r="A37" s="35"/>
      <c r="B37" s="25"/>
      <c r="C37" s="71"/>
      <c r="D37" s="87" t="s">
        <v>8</v>
      </c>
      <c r="E37" s="73"/>
      <c r="J37" s="3"/>
      <c r="K37" s="3"/>
      <c r="L37" s="4"/>
    </row>
    <row r="38" spans="1:23" s="5" customFormat="1" ht="34.5" thickBot="1">
      <c r="A38" s="36"/>
      <c r="B38" s="37"/>
      <c r="C38" s="72" t="s">
        <v>8</v>
      </c>
      <c r="D38" s="74" t="s">
        <v>33</v>
      </c>
      <c r="E38" s="75" t="s">
        <v>31</v>
      </c>
      <c r="J38" s="3"/>
      <c r="K38" s="3"/>
      <c r="L38" s="4"/>
    </row>
    <row r="39" spans="1:23" s="5" customFormat="1" ht="34.5" thickBot="1">
      <c r="A39" s="44"/>
      <c r="B39" s="29"/>
      <c r="C39" s="30"/>
      <c r="D39" s="31"/>
      <c r="E39" s="76"/>
      <c r="F39" s="77"/>
      <c r="G39" s="78"/>
      <c r="H39" s="78"/>
      <c r="I39" s="79"/>
      <c r="J39" s="3"/>
      <c r="K39" s="3"/>
      <c r="L39" s="4"/>
    </row>
    <row r="40" spans="1:23" s="5" customFormat="1" ht="18.75">
      <c r="A40" s="45"/>
      <c r="B40" s="28"/>
      <c r="C40" s="27"/>
      <c r="D40" s="27"/>
      <c r="E40" s="27"/>
      <c r="F40" s="31"/>
      <c r="G40" s="31"/>
      <c r="H40" s="31"/>
      <c r="I40" s="34"/>
      <c r="J40" s="3"/>
      <c r="K40" s="3"/>
      <c r="L40" s="4"/>
    </row>
    <row r="41" spans="1:23" s="5" customFormat="1" ht="18.75">
      <c r="A41" s="89"/>
      <c r="B41" s="28"/>
      <c r="C41" s="27"/>
      <c r="D41" s="27"/>
      <c r="E41" s="27"/>
      <c r="F41" s="27"/>
      <c r="G41" s="27"/>
      <c r="H41" s="27"/>
      <c r="I41" s="32"/>
      <c r="J41" s="3"/>
      <c r="K41" s="3"/>
      <c r="L41" s="4"/>
    </row>
    <row r="42" spans="1:23" s="5" customFormat="1" ht="18.75">
      <c r="A42" s="89"/>
      <c r="B42" s="28"/>
      <c r="C42" s="27"/>
      <c r="D42" s="27"/>
      <c r="E42" s="27"/>
      <c r="F42" s="27"/>
      <c r="G42" s="27"/>
      <c r="H42" s="27"/>
      <c r="I42" s="32"/>
      <c r="J42" s="3"/>
      <c r="K42" s="3"/>
      <c r="L42" s="4"/>
    </row>
    <row r="43" spans="1:23" s="23" customFormat="1" ht="18.75">
      <c r="A43" s="89" t="s">
        <v>26</v>
      </c>
      <c r="B43" s="27">
        <f>ABS(ATAN(B26/B27))</f>
        <v>1.2580084005229102</v>
      </c>
      <c r="C43" s="27"/>
      <c r="D43" s="27"/>
      <c r="E43" s="27"/>
      <c r="F43" s="27"/>
      <c r="G43" s="27"/>
      <c r="H43" s="27"/>
      <c r="I43" s="32"/>
      <c r="J43" s="80"/>
      <c r="K43" s="80"/>
      <c r="L43" s="81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</row>
    <row r="44" spans="1:23" s="23" customFormat="1" ht="18.75">
      <c r="A44" s="89" t="s">
        <v>27</v>
      </c>
      <c r="B44" s="27">
        <f>(B43*180)/PI()</f>
        <v>72.078571941966018</v>
      </c>
      <c r="C44" s="27"/>
      <c r="D44" s="27"/>
      <c r="E44" s="27"/>
      <c r="F44" s="27"/>
      <c r="G44" s="27"/>
      <c r="H44" s="27"/>
      <c r="I44" s="32"/>
      <c r="J44" s="80"/>
      <c r="K44" s="80"/>
      <c r="L44" s="81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</row>
    <row r="45" spans="1:23" s="23" customFormat="1" ht="18.75">
      <c r="A45" s="89" t="s">
        <v>28</v>
      </c>
      <c r="B45" s="27">
        <f>180-B44</f>
        <v>107.92142805803398</v>
      </c>
      <c r="C45" s="27"/>
      <c r="D45" s="27"/>
      <c r="E45" s="27"/>
      <c r="F45" s="27"/>
      <c r="G45" s="27"/>
      <c r="H45" s="27"/>
      <c r="I45" s="32"/>
      <c r="J45" s="80"/>
      <c r="K45" s="80"/>
      <c r="L45" s="81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</row>
    <row r="46" spans="1:23" s="23" customFormat="1" ht="18.75">
      <c r="A46" s="89" t="s">
        <v>29</v>
      </c>
      <c r="B46" s="27">
        <f>(B45*PI())/180</f>
        <v>1.8835842530668832</v>
      </c>
      <c r="C46" s="27"/>
      <c r="D46" s="27"/>
      <c r="E46" s="27"/>
      <c r="F46" s="27"/>
      <c r="G46" s="27"/>
      <c r="H46" s="27"/>
      <c r="I46" s="32"/>
      <c r="J46" s="80"/>
      <c r="K46" s="80"/>
      <c r="L46" s="81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</row>
    <row r="47" spans="1:23" s="23" customFormat="1" ht="18.75">
      <c r="A47" s="89" t="s">
        <v>3</v>
      </c>
      <c r="B47" s="27" t="s">
        <v>9</v>
      </c>
      <c r="C47" s="27" t="s">
        <v>3</v>
      </c>
      <c r="D47" s="27" t="s">
        <v>4</v>
      </c>
      <c r="E47" s="27" t="s">
        <v>5</v>
      </c>
      <c r="F47" s="27" t="s">
        <v>3</v>
      </c>
      <c r="G47" s="27" t="s">
        <v>4</v>
      </c>
      <c r="H47" s="27" t="s">
        <v>5</v>
      </c>
      <c r="I47" s="32" t="s">
        <v>4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</row>
    <row r="48" spans="1:23" s="23" customFormat="1" ht="18.75">
      <c r="A48" s="89" t="s">
        <v>0</v>
      </c>
      <c r="B48" s="27" t="s">
        <v>20</v>
      </c>
      <c r="C48" s="27" t="s">
        <v>1</v>
      </c>
      <c r="D48" s="27" t="s">
        <v>6</v>
      </c>
      <c r="E48" s="27" t="s">
        <v>7</v>
      </c>
      <c r="F48" s="27" t="s">
        <v>2</v>
      </c>
      <c r="G48" s="27" t="s">
        <v>30</v>
      </c>
      <c r="H48" s="27" t="s">
        <v>30</v>
      </c>
      <c r="I48" s="32" t="s">
        <v>30</v>
      </c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s="23" customFormat="1" ht="18.75">
      <c r="A49" s="89">
        <v>1.3490500000000001</v>
      </c>
      <c r="B49" s="27">
        <f>C24</f>
        <v>10</v>
      </c>
      <c r="C49" s="27">
        <f>B49*B33</f>
        <v>2.6910651338985084E-4</v>
      </c>
      <c r="D49" s="38">
        <f>B44</f>
        <v>72.078571941966018</v>
      </c>
      <c r="E49" s="27">
        <f>(D49*PI())/180</f>
        <v>1.2580084005229102</v>
      </c>
      <c r="F49" s="27">
        <f>SQRT(A49^2+C49^2-2*A49*C49*COS(B43))</f>
        <v>1.3489672168670406</v>
      </c>
      <c r="G49" s="27">
        <f>(H49*180)/PI()</f>
        <v>107.9105526681993</v>
      </c>
      <c r="H49" s="27">
        <f>IF(B27&lt;0,D52,PI()-D52)</f>
        <v>1.8833944417068298</v>
      </c>
      <c r="I49" s="32">
        <f>(H49*180)/PI()</f>
        <v>107.9105526681993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</row>
    <row r="50" spans="1:23" ht="18.75">
      <c r="A50" s="45"/>
      <c r="B50" s="27" t="s">
        <v>8</v>
      </c>
      <c r="C50" s="27"/>
      <c r="D50" s="27"/>
      <c r="E50" s="27"/>
      <c r="F50" s="27"/>
      <c r="G50" s="27"/>
      <c r="H50" s="27"/>
      <c r="I50" s="32"/>
      <c r="J50" s="83"/>
      <c r="K50" s="8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8.75">
      <c r="A51" s="45"/>
      <c r="B51" s="27"/>
      <c r="C51" s="39"/>
      <c r="D51" s="27"/>
      <c r="E51" s="27" t="s">
        <v>8</v>
      </c>
      <c r="F51" s="27"/>
      <c r="G51" s="27"/>
      <c r="H51" s="27"/>
      <c r="I51" s="32"/>
      <c r="J51" s="83"/>
      <c r="K51" s="8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9.5" thickBot="1">
      <c r="A52" s="46"/>
      <c r="B52" s="33"/>
      <c r="C52" s="40"/>
      <c r="D52" s="33">
        <f>ACOS((F49^2+C49^2-A49^2)/(2*F49*C49))</f>
        <v>1.8833944417068298</v>
      </c>
      <c r="E52" s="33"/>
      <c r="F52" s="33"/>
      <c r="G52" s="33">
        <f>180-(B44+G49)</f>
        <v>1.0875389834666294E-2</v>
      </c>
      <c r="H52" s="33"/>
      <c r="I52" s="41"/>
      <c r="J52" s="83"/>
      <c r="K52" s="8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9.5" thickTop="1">
      <c r="A53" s="11"/>
      <c r="B53" s="5"/>
      <c r="C53" s="84"/>
      <c r="D53" s="84"/>
      <c r="E53" s="84"/>
      <c r="F53" s="84"/>
      <c r="G53" s="84"/>
      <c r="H53" s="84"/>
      <c r="I53" s="84"/>
      <c r="J53" s="83"/>
      <c r="K53" s="83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8.75">
      <c r="A54" s="11"/>
      <c r="B54" s="5"/>
      <c r="C54" s="84"/>
      <c r="D54" s="84"/>
      <c r="E54" s="84"/>
      <c r="F54" s="84"/>
      <c r="G54" s="84"/>
      <c r="H54" s="84"/>
      <c r="I54" s="84"/>
      <c r="J54" s="83"/>
      <c r="K54" s="8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8.75">
      <c r="A55" s="2"/>
      <c r="B55" s="83"/>
      <c r="C55" s="83"/>
      <c r="D55" s="83"/>
      <c r="E55" s="83"/>
      <c r="F55" s="84"/>
      <c r="G55" s="83"/>
      <c r="H55" s="83"/>
      <c r="I55" s="83"/>
      <c r="J55" s="83"/>
      <c r="K55" s="8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8.75">
      <c r="A56" s="2"/>
      <c r="B56" s="83"/>
      <c r="C56" s="83"/>
      <c r="D56" s="83"/>
      <c r="E56" s="83"/>
      <c r="F56" s="84"/>
      <c r="G56" s="83"/>
      <c r="H56" s="83"/>
      <c r="I56" s="83"/>
      <c r="J56" s="83"/>
      <c r="K56" s="83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8.75">
      <c r="A57" s="2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>
      <c r="A58" s="2"/>
      <c r="B58" s="5"/>
      <c r="C58" s="83"/>
      <c r="D58" s="83"/>
      <c r="E58" s="83"/>
      <c r="F58" s="83"/>
      <c r="G58" s="83"/>
      <c r="H58" s="83"/>
      <c r="I58" s="83"/>
      <c r="J58" s="83"/>
      <c r="K58" s="8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8.75">
      <c r="A59" s="2"/>
      <c r="B59" s="5"/>
      <c r="C59" s="83"/>
      <c r="D59" s="83"/>
      <c r="E59" s="83"/>
      <c r="F59" s="83"/>
      <c r="G59" s="83"/>
      <c r="H59" s="83"/>
      <c r="I59" s="83"/>
      <c r="J59" s="83"/>
      <c r="K59" s="83"/>
    </row>
    <row r="60" spans="1:23" ht="18.75">
      <c r="A60" s="2"/>
      <c r="B60" s="5"/>
      <c r="C60" s="83"/>
      <c r="D60" s="83"/>
      <c r="E60" s="83"/>
      <c r="F60" s="83"/>
      <c r="G60" s="83"/>
      <c r="H60" s="83"/>
      <c r="I60" s="83"/>
      <c r="J60" s="83"/>
      <c r="K60" s="83"/>
    </row>
    <row r="61" spans="1:23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23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23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23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>
      <c r="B78" s="5"/>
      <c r="C78" s="5"/>
      <c r="D78" s="5"/>
      <c r="E78" s="5"/>
      <c r="F78" s="5"/>
      <c r="G78" s="5"/>
      <c r="H78" s="5"/>
      <c r="I78" s="5"/>
      <c r="J78" s="5"/>
      <c r="K78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Crespil</dc:creator>
  <cp:lastModifiedBy>M. Crespil</cp:lastModifiedBy>
  <dcterms:created xsi:type="dcterms:W3CDTF">2018-11-08T04:10:02Z</dcterms:created>
  <dcterms:modified xsi:type="dcterms:W3CDTF">2019-02-21T08:53:25Z</dcterms:modified>
</cp:coreProperties>
</file>